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0115" windowHeight="880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F29" i="19" s="1"/>
  <c r="E7" i="19"/>
  <c r="E29" i="19" s="1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1" i="8"/>
  <c r="D21" i="8"/>
  <c r="E21" i="8"/>
  <c r="E31" i="8" s="1"/>
  <c r="F21" i="8"/>
  <c r="F31" i="8" s="1"/>
  <c r="G21" i="8"/>
  <c r="B21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1" i="7"/>
  <c r="G50" i="7"/>
  <c r="G51" i="7"/>
  <c r="G52" i="7"/>
  <c r="G53" i="7"/>
  <c r="G55" i="7"/>
  <c r="G56" i="7"/>
  <c r="G57" i="7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E84" i="7" l="1"/>
  <c r="C9" i="7"/>
  <c r="E81" i="2"/>
  <c r="E79" i="2"/>
  <c r="F79" i="2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G77" i="9" s="1"/>
  <c r="B31" i="8"/>
  <c r="D31" i="8"/>
  <c r="C31" i="8"/>
  <c r="G31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E77" i="9" l="1"/>
  <c r="D77" i="9"/>
  <c r="B159" i="7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<sst xmlns="http://schemas.openxmlformats.org/spreadsheetml/2006/main" count="1025" uniqueCount="612">
  <si>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</si>
  <si>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</si>
  <si>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</si>
  <si>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</si>
  <si>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</si>
  <si>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</si>
  <si>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</si>
  <si>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</si>
  <si>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</si>
  <si>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</si>
  <si>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</si>
  <si>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</si>
  <si>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</si>
  <si>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</si>
  <si>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</si>
  <si>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</si>
  <si>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</si>
  <si>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</si>
  <si>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</si>
  <si>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</si>
  <si>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</si>
  <si>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</si>
  <si>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</si>
  <si>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</si>
  <si>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</si>
  <si>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</si>
  <si>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</si>
  <si>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</si>
  <si>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</si>
  <si>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</si>
  <si>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</si>
  <si>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</si>
  <si>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</si>
  <si>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</si>
  <si>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</si>
  <si>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</si>
  <si>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</si>
  <si>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</si>
  <si>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</si>
  <si>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</si>
  <si>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</si>
  <si>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</si>
  <si>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</si>
  <si>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</si>
  <si>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</si>
  <si>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</si>
  <si>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</si>
  <si>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</si>
  <si>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</si>
  <si>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</si>
  <si>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</si>
  <si>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</si>
  <si>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</si>
  <si>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</si>
  <si>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</si>
  <si>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</si>
  <si>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</si>
  <si>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</si>
  <si>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</si>
  <si>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</si>
  <si>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</si>
  <si>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</si>
  <si>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</si>
  <si>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</si>
  <si>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</si>
  <si>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</si>
  <si>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</si>
  <si>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</si>
  <si>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</si>
  <si>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</si>
  <si>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</si>
  <si>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</si>
  <si>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</si>
  <si>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</si>
  <si>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</si>
  <si>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</si>
  <si>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</si>
  <si>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</si>
  <si>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</si>
  <si>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</si>
  <si>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</si>
  <si>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</si>
  <si>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</si>
  <si>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</si>
  <si>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</si>
  <si>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</si>
  <si>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</si>
  <si>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</si>
  <si>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</si>
  <si>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</si>
  <si>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</si>
  <si>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</si>
  <si>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</si>
  <si>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</si>
  <si>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</si>
  <si>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</si>
  <si>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</si>
  <si>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</si>
  <si>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</si>
  <si>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</si>
  <si>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</si>
  <si>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</si>
  <si>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</si>
  <si>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</si>
  <si>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</si>
  <si>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</si>
  <si>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</si>
  <si>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</si>
  <si>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</si>
  <si>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</si>
  <si>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</si>
  <si>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</si>
  <si>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</si>
  <si>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</si>
  <si>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</si>
  <si>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</si>
  <si>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</si>
  <si>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</si>
  <si>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</si>
  <si>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</si>
  <si>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</si>
  <si>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</si>
  <si>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</si>
  <si>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</si>
  <si>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</si>
  <si>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</si>
  <si>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</si>
  <si>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</si>
  <si>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</si>
  <si>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</si>
  <si>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</si>
  <si>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</si>
  <si>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</si>
  <si>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</si>
  <si>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</si>
  <si>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</si>
  <si>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</si>
  <si>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</si>
  <si>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</si>
  <si>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</si>
  <si>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</si>
  <si>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</si>
  <si>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</si>
  <si>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</si>
  <si>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</si>
  <si>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</si>
  <si>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</si>
  <si>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</si>
  <si>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</si>
  <si>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</si>
  <si>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</si>
  <si>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</si>
  <si>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</si>
  <si>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</si>
  <si>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</si>
  <si>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</si>
  <si>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</si>
  <si>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</si>
  <si>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</si>
  <si>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</si>
  <si>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</si>
  <si>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</si>
  <si>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</si>
  <si>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</si>
  <si>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</si>
  <si>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</si>
  <si>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</si>
  <si>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</si>
  <si>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</si>
  <si>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</si>
  <si>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</si>
  <si>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</si>
  <si>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</si>
  <si>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</si>
  <si>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</si>
  <si>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</si>
  <si>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</si>
  <si>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</si>
  <si>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</si>
  <si>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</si>
  <si>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</si>
  <si>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</si>
  <si>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</si>
  <si>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</si>
  <si>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</si>
  <si>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</si>
  <si>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</si>
  <si>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</si>
  <si>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</si>
  <si>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</si>
  <si>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</si>
  <si>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</si>
  <si>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</si>
  <si>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</si>
  <si>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</si>
  <si>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</si>
  <si>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</si>
  <si>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</si>
  <si>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</si>
  <si>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</si>
  <si>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</si>
  <si>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</si>
  <si>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</si>
  <si>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</si>
  <si>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</si>
  <si>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</si>
  <si>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</si>
  <si>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</si>
  <si>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</si>
  <si>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</si>
  <si>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</si>
  <si>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</si>
  <si>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</si>
  <si>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</si>
  <si>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</si>
  <si>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</si>
  <si>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</si>
  <si>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</si>
  <si>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</si>
  <si>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</si>
  <si>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</si>
  <si>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</si>
  <si>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</si>
  <si>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</si>
  <si>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</si>
  <si>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</si>
  <si>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</si>
  <si>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</si>
  <si>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</si>
  <si>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</si>
  <si>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</si>
  <si>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</si>
  <si>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</si>
  <si>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</si>
  <si>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</si>
  <si>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</si>
  <si>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</si>
  <si>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</si>
  <si>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</si>
  <si>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</si>
  <si>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</si>
  <si>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</si>
  <si>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</si>
  <si>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</si>
  <si>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</si>
  <si>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</si>
  <si>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</si>
  <si>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</si>
  <si>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</si>
  <si>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</si>
  <si>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</si>
  <si>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</si>
  <si>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</si>
  <si>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</si>
  <si>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</si>
  <si>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</si>
  <si>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</si>
  <si>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</si>
  <si>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</si>
  <si>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</si>
  <si>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</si>
  <si>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</si>
  <si>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</si>
  <si>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</si>
  <si>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</si>
  <si>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</si>
  <si>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</si>
  <si>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</si>
  <si>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</si>
  <si>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</si>
  <si>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</si>
  <si>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</si>
  <si>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</si>
  <si>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</si>
  <si>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</si>
  <si>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</si>
  <si>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</si>
  <si>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</si>
  <si>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</si>
  <si>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</si>
  <si>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</si>
  <si>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</si>
  <si>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</si>
  <si>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</si>
  <si>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</si>
  <si>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</si>
  <si>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</si>
  <si>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</si>
  <si>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</si>
  <si>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</si>
  <si>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</si>
  <si>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</si>
  <si>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</si>
  <si>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</si>
  <si>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</si>
  <si>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</si>
  <si>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</si>
  <si>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</si>
  <si>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</si>
  <si>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</si>
  <si>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</si>
  <si>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</si>
  <si>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</si>
  <si>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</si>
  <si>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</si>
  <si>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</si>
  <si>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</si>
  <si>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</si>
  <si>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</si>
  <si>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</si>
  <si>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</si>
  <si>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</si>
  <si>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</si>
  <si>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</si>
  <si>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</si>
  <si>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</si>
  <si>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</si>
  <si>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</si>
  <si>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</si>
  <si>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</si>
  <si>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</si>
  <si>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</si>
  <si>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</si>
  <si>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</si>
  <si>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</si>
  <si>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</si>
  <si>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</si>
  <si>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</si>
  <si>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</si>
  <si>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</si>
  <si>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</si>
  <si>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</si>
  <si>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</si>
  <si>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</si>
  <si>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</si>
  <si>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</si>
  <si>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</si>
  <si>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</si>
  <si>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</si>
  <si>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</si>
  <si>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</si>
  <si>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</si>
  <si>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</si>
  <si>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</si>
  <si>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</si>
  <si>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</si>
  <si>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</si>
  <si>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</si>
  <si>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</si>
  <si>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</si>
  <si>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</si>
  <si>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</si>
  <si>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</si>
  <si>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</si>
  <si>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</si>
  <si>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</si>
  <si>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</si>
  <si>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</si>
  <si>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</si>
  <si>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</si>
  <si>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</si>
  <si>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</si>
  <si>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</si>
  <si>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</si>
  <si>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</si>
  <si>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</si>
  <si>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</si>
  <si>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</si>
  <si>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</si>
  <si>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</si>
  <si>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</si>
  <si>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</si>
  <si>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</si>
  <si>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</si>
  <si>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</si>
  <si>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</si>
  <si>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</si>
  <si>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</si>
  <si>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</si>
  <si>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</si>
  <si>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</si>
  <si>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</si>
  <si>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</si>
  <si>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</si>
  <si>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</si>
  <si>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</si>
  <si>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</si>
  <si>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</si>
  <si>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</si>
  <si>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</si>
  <si>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</si>
  <si>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</si>
  <si>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</si>
  <si>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</si>
  <si>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</si>
  <si>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</si>
  <si>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</si>
  <si>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</si>
  <si>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</si>
  <si>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</si>
  <si>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</si>
  <si>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</si>
  <si>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</si>
  <si>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</si>
  <si>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</si>
  <si>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</si>
  <si>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</si>
  <si>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</si>
  <si>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</si>
  <si>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</si>
  <si>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</si>
  <si>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</si>
  <si>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</si>
  <si>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</si>
  <si>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</si>
  <si>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</si>
  <si>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</si>
  <si>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</si>
  <si>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</si>
  <si>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</si>
  <si>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</si>
  <si>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</si>
  <si>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</si>
  <si>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</si>
  <si>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</si>
  <si>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</si>
  <si>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</si>
  <si>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</si>
  <si>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</si>
  <si>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</si>
  <si>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</si>
  <si>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</si>
  <si>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</si>
  <si>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</si>
  <si>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</si>
  <si>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</si>
  <si>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</si>
  <si>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</si>
  <si>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</si>
  <si>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</si>
  <si>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</si>
  <si>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</si>
  <si>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</si>
  <si>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</si>
  <si>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</si>
  <si>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</si>
  <si>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</si>
  <si>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</si>
  <si>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</si>
  <si>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</si>
  <si>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</si>
  <si>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</si>
  <si>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</si>
  <si>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</si>
  <si>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</si>
  <si>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</si>
  <si>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</si>
  <si>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</si>
  <si>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</si>
  <si>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</si>
  <si>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</si>
  <si>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</si>
  <si>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</si>
  <si>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</si>
  <si>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</si>
  <si>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</si>
  <si>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</si>
  <si>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</si>
  <si>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</si>
  <si>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</si>
  <si>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</si>
  <si>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</si>
  <si>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</si>
  <si>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</si>
  <si>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</si>
  <si>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</si>
  <si>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</si>
  <si>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</si>
  <si>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</si>
  <si>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</si>
  <si>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</si>
  <si>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</si>
  <si>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</si>
  <si>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</si>
  <si>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</si>
  <si>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</si>
  <si>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</si>
  <si>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</si>
  <si>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</si>
  <si>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</si>
  <si>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</si>
  <si>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</si>
  <si>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</si>
  <si>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</si>
  <si>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</si>
  <si>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</si>
  <si>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</si>
  <si>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</si>
  <si>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</si>
  <si>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</si>
  <si>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</si>
  <si>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</si>
  <si>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</si>
  <si>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</si>
  <si>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</si>
  <si>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</si>
  <si>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</si>
  <si>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</si>
  <si>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</si>
  <si>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</si>
  <si>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</si>
  <si>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</si>
  <si>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</si>
  <si>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</si>
  <si>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</si>
  <si>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</si>
  <si>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</si>
  <si>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</si>
  <si>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</si>
  <si>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</si>
  <si>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</si>
  <si>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</si>
  <si>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</si>
  <si>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</si>
  <si>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</si>
  <si>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</si>
  <si>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</si>
  <si>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</si>
  <si>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</si>
  <si>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</si>
  <si>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</si>
  <si>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</si>
  <si>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</si>
  <si>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</si>
  <si>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</si>
  <si>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</si>
  <si>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</si>
  <si>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</si>
  <si>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</si>
  <si>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</si>
  <si>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</si>
  <si>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</si>
  <si>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</si>
  <si>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</si>
  <si>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</si>
  <si>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</si>
  <si>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</si>
  <si>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</si>
  <si>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</si>
  <si>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</si>
  <si>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</si>
  <si>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</si>
  <si>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</si>
  <si>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</si>
  <si>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</si>
  <si>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</si>
  <si>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</si>
  <si>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</si>
  <si>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</si>
  <si>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</si>
  <si>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</si>
  <si>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</si>
  <si>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</si>
  <si>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</si>
  <si>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</si>
  <si>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</si>
  <si>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</si>
  <si>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</si>
  <si>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</si>
  <si>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</si>
  <si>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</si>
  <si>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</si>
  <si>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</si>
  <si>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</si>
  <si>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</si>
  <si>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</si>
  <si>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</si>
  <si>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</si>
  <si>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</si>
  <si>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</si>
  <si>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</si>
  <si>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</si>
  <si>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</si>
  <si>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</si>
  <si>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</si>
  <si>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</si>
  <si>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</si>
  <si>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</si>
  <si>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</si>
  <si>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</si>
  <si>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</si>
  <si>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</si>
  <si>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</si>
  <si>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</si>
  <si>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</si>
  <si>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</si>
  <si>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</si>
  <si>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</si>
  <si>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</si>
  <si>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</si>
  <si>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</si>
  <si>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Junta Municipal de Agua Potable y Alcantarillado de Acámbaro, Gto. (a)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</si>
  <si>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</si>
  <si>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</si>
  <si>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</si>
  <si>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</si>
  <si>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JURIDICO</t>
  </si>
  <si>
    <t>31120M02A020500 GERENCIA DE PROYECTOS Y OBRAS</t>
  </si>
  <si>
    <t>31120M02A020600 JEFATURA TRABAJO SOCIAL</t>
  </si>
  <si>
    <t>31120M02A020700 GERENCIA DE OPERACION Y MANTTO</t>
  </si>
  <si>
    <t>31120M02A020800 JEFATURA PLANTA TRAT AGUAS RESIDUALES</t>
  </si>
  <si>
    <t>31120M02A020900 GERENCIA SOPORTE TEC Y MANTTO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</si>
</sst>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21" fillId="0" borderId="0"/>
  </cellStyleXfs>
  <cellXfs count="24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8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9" fontId="2" fillId="0" borderId="14" xfId="6" applyNumberFormat="1" applyFont="1" applyFill="1" applyBorder="1" applyAlignment="1" applyProtection="1">
      <alignment horizontal="right" vertical="center"/>
      <protection locked="0"/>
    </xf>
    <xf numFmtId="169" fontId="2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Protection="1">
      <protection locked="0"/>
    </xf>
    <xf numFmtId="3" fontId="1" fillId="0" borderId="14" xfId="6" applyNumberFormat="1" applyFont="1" applyFill="1" applyBorder="1" applyProtection="1">
      <protection locked="0"/>
    </xf>
    <xf numFmtId="3" fontId="1" fillId="0" borderId="14" xfId="6" applyNumberFormat="1" applyFont="1" applyFill="1" applyBorder="1" applyProtection="1">
      <protection locked="0"/>
    </xf>
    <xf numFmtId="3" fontId="1" fillId="0" borderId="14" xfId="6" applyNumberFormat="1" applyFont="1" applyFill="1" applyBorder="1" applyAlignment="1" applyProtection="1">
      <alignment vertical="center"/>
      <protection locked="0"/>
    </xf>
    <xf numFmtId="3" fontId="0" fillId="0" borderId="14" xfId="6" applyNumberFormat="1" applyFont="1" applyFill="1" applyBorder="1" applyAlignment="1" applyProtection="1">
      <alignment vertical="center"/>
      <protection locked="0"/>
    </xf>
    <xf numFmtId="169" fontId="0" fillId="3" borderId="14" xfId="6" applyNumberFormat="1" applyFont="1" applyFill="1" applyBorder="1" applyAlignment="1" applyProtection="1">
      <alignment vertical="center"/>
      <protection locked="0"/>
    </xf>
    <xf numFmtId="169" fontId="1" fillId="3" borderId="14" xfId="6" applyNumberFormat="1" applyFont="1" applyFill="1" applyBorder="1" applyAlignment="1" applyProtection="1">
      <alignment vertical="center"/>
      <protection locked="0"/>
    </xf>
    <xf numFmtId="169" fontId="0" fillId="3" borderId="14" xfId="6" applyNumberFormat="1" applyFont="1" applyFill="1" applyBorder="1" applyAlignment="1" applyProtection="1">
      <alignment vertical="center"/>
      <protection locked="0"/>
    </xf>
    <xf numFmtId="169" fontId="1" fillId="3" borderId="14" xfId="6" applyNumberFormat="1" applyFont="1" applyFill="1" applyBorder="1" applyAlignment="1" applyProtection="1">
      <alignment vertical="center"/>
      <protection locked="0"/>
    </xf>
    <xf numFmtId="169" fontId="0" fillId="3" borderId="14" xfId="6" applyNumberFormat="1" applyFont="1" applyFill="1" applyBorder="1" applyAlignment="1" applyProtection="1">
      <alignment vertical="center"/>
      <protection locked="0"/>
    </xf>
    <xf numFmtId="169" fontId="1" fillId="3" borderId="14" xfId="6" applyNumberFormat="1" applyFont="1" applyFill="1" applyBorder="1" applyAlignment="1" applyProtection="1">
      <alignment vertical="center"/>
      <protection locked="0"/>
    </xf>
    <xf numFmtId="169" fontId="0" fillId="3" borderId="14" xfId="6" applyNumberFormat="1" applyFont="1" applyFill="1" applyBorder="1" applyAlignment="1" applyProtection="1">
      <alignment vertical="center"/>
      <protection locked="0"/>
    </xf>
    <xf numFmtId="169" fontId="1" fillId="3" borderId="14" xfId="6" applyNumberFormat="1" applyFont="1" applyFill="1" applyBorder="1" applyAlignment="1" applyProtection="1">
      <alignment vertical="center"/>
      <protection locked="0"/>
    </xf>
    <xf numFmtId="169" fontId="0" fillId="3" borderId="14" xfId="6" applyNumberFormat="1" applyFont="1" applyFill="1" applyBorder="1" applyAlignment="1" applyProtection="1">
      <alignment vertical="center"/>
      <protection locked="0"/>
    </xf>
    <xf numFmtId="169" fontId="1" fillId="3" borderId="14" xfId="6" applyNumberFormat="1" applyFont="1" applyFill="1" applyBorder="1" applyAlignment="1" applyProtection="1">
      <alignment vertical="center"/>
      <protection locked="0"/>
    </xf>
    <xf numFmtId="169" fontId="0" fillId="3" borderId="14" xfId="6" applyNumberFormat="1" applyFont="1" applyFill="1" applyBorder="1" applyAlignment="1" applyProtection="1">
      <alignment vertical="center"/>
      <protection locked="0"/>
    </xf>
    <xf numFmtId="169" fontId="1" fillId="3" borderId="14" xfId="6" applyNumberFormat="1" applyFont="1" applyFill="1" applyBorder="1" applyAlignment="1" applyProtection="1">
      <alignment vertical="center"/>
      <protection locked="0"/>
    </xf>
    <xf numFmtId="0" fontId="0" fillId="0" borderId="0" xfId="0"/>
    <xf numFmtId="169" fontId="0" fillId="3" borderId="14" xfId="6" applyNumberFormat="1" applyFont="1" applyFill="1" applyBorder="1" applyAlignment="1" applyProtection="1">
      <alignment vertical="center"/>
      <protection locked="0"/>
    </xf>
    <xf numFmtId="169" fontId="1" fillId="3" borderId="14" xfId="6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0" fillId="0" borderId="14" xfId="6" applyNumberFormat="1" applyFont="1" applyFill="1" applyBorder="1" applyAlignment="1" applyProtection="1">
      <alignment vertical="center"/>
      <protection locked="0"/>
    </xf>
    <xf numFmtId="169" fontId="1" fillId="0" borderId="14" xfId="6" applyNumberFormat="1" applyFont="1" applyFill="1" applyBorder="1" applyAlignment="1" applyProtection="1">
      <alignment vertical="center"/>
      <protection locked="0"/>
    </xf>
    <xf numFmtId="169" fontId="0" fillId="0" borderId="14" xfId="6" applyNumberFormat="1" applyFont="1" applyFill="1" applyBorder="1" applyAlignment="1" applyProtection="1">
      <alignment vertical="center"/>
      <protection locked="0"/>
    </xf>
    <xf numFmtId="169" fontId="1" fillId="0" borderId="14" xfId="6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0" fillId="0" borderId="8" xfId="6" applyNumberFormat="1" applyFont="1" applyFill="1" applyBorder="1" applyAlignment="1" applyProtection="1">
      <alignment vertical="center"/>
      <protection locked="0"/>
    </xf>
    <xf numFmtId="169" fontId="1" fillId="0" borderId="8" xfId="6" applyNumberFormat="1" applyFont="1" applyFill="1" applyBorder="1" applyAlignment="1" applyProtection="1">
      <alignment vertical="center"/>
      <protection locked="0"/>
    </xf>
    <xf numFmtId="169" fontId="0" fillId="0" borderId="8" xfId="6" applyNumberFormat="1" applyFont="1" applyFill="1" applyBorder="1" applyAlignment="1" applyProtection="1">
      <alignment vertical="center"/>
      <protection locked="0"/>
    </xf>
    <xf numFmtId="169" fontId="1" fillId="0" borderId="8" xfId="6" applyNumberFormat="1" applyFont="1" applyFill="1" applyBorder="1" applyAlignment="1" applyProtection="1">
      <alignment vertical="center"/>
      <protection locked="0"/>
    </xf>
    <xf numFmtId="169" fontId="0" fillId="0" borderId="8" xfId="6" applyNumberFormat="1" applyFont="1" applyFill="1" applyBorder="1" applyAlignment="1" applyProtection="1">
      <alignment horizontal="right" vertical="center"/>
      <protection locked="0"/>
    </xf>
    <xf numFmtId="169" fontId="1" fillId="0" borderId="8" xfId="6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</cellXfs>
  <cellStyles count="9">
    <cellStyle name="Millares" xfId="1" builtinId="3"/>
    <cellStyle name="Millares 2" xfId="6"/>
    <cellStyle name="Millares 3" xfId="5"/>
    <cellStyle name="Normal" xfId="0" builtinId="0"/>
    <cellStyle name="Normal 2" xfId="3"/>
    <cellStyle name="Normal 2 2" xfId="2"/>
    <cellStyle name="Normal 2 3" xfId="7"/>
    <cellStyle name="Normal 3" xfId="8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B86" sqref="B8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601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33567578.960000001</v>
      </c>
      <c r="C9" s="47">
        <f>SUM(C10:C16)</f>
        <v>21988440.199999999</v>
      </c>
      <c r="D9" s="46" t="s">
        <v>13</v>
      </c>
      <c r="E9" s="47">
        <f>SUM(E10:E18)</f>
        <v>28182468.199999999</v>
      </c>
      <c r="F9" s="47">
        <f>SUM(F10:F18)</f>
        <v>27774717.519999996</v>
      </c>
    </row>
    <row r="10" spans="1:6" x14ac:dyDescent="0.25">
      <c r="A10" s="48" t="s">
        <v>14</v>
      </c>
      <c r="B10" s="197">
        <v>0</v>
      </c>
      <c r="C10" s="197">
        <v>0</v>
      </c>
      <c r="D10" s="48" t="s">
        <v>15</v>
      </c>
      <c r="E10" s="202">
        <v>4451.13</v>
      </c>
      <c r="F10" s="202">
        <v>4451.13</v>
      </c>
    </row>
    <row r="11" spans="1:6" x14ac:dyDescent="0.25">
      <c r="A11" s="48" t="s">
        <v>16</v>
      </c>
      <c r="B11" s="197">
        <v>9254590.7599999998</v>
      </c>
      <c r="C11" s="197">
        <v>15343457.91</v>
      </c>
      <c r="D11" s="48" t="s">
        <v>17</v>
      </c>
      <c r="E11" s="202">
        <v>1771668.38</v>
      </c>
      <c r="F11" s="202">
        <v>1656813.68</v>
      </c>
    </row>
    <row r="12" spans="1:6" x14ac:dyDescent="0.25">
      <c r="A12" s="48" t="s">
        <v>18</v>
      </c>
      <c r="B12" s="197">
        <v>0</v>
      </c>
      <c r="C12" s="197">
        <v>0</v>
      </c>
      <c r="D12" s="48" t="s">
        <v>19</v>
      </c>
      <c r="E12" s="202">
        <v>17500</v>
      </c>
      <c r="F12" s="202">
        <v>17500</v>
      </c>
    </row>
    <row r="13" spans="1:6" x14ac:dyDescent="0.25">
      <c r="A13" s="48" t="s">
        <v>20</v>
      </c>
      <c r="B13" s="197">
        <v>24273594.199999999</v>
      </c>
      <c r="C13" s="197">
        <v>6605588.29</v>
      </c>
      <c r="D13" s="48" t="s">
        <v>21</v>
      </c>
      <c r="E13" s="202">
        <v>0</v>
      </c>
      <c r="F13" s="202">
        <v>0</v>
      </c>
    </row>
    <row r="14" spans="1:6" x14ac:dyDescent="0.25">
      <c r="A14" s="48" t="s">
        <v>22</v>
      </c>
      <c r="B14" s="197">
        <v>0</v>
      </c>
      <c r="C14" s="197">
        <v>0</v>
      </c>
      <c r="D14" s="48" t="s">
        <v>23</v>
      </c>
      <c r="E14" s="202">
        <v>0</v>
      </c>
      <c r="F14" s="202">
        <v>0</v>
      </c>
    </row>
    <row r="15" spans="1:6" x14ac:dyDescent="0.25">
      <c r="A15" s="48" t="s">
        <v>24</v>
      </c>
      <c r="B15" s="197">
        <v>39394</v>
      </c>
      <c r="C15" s="197">
        <v>39394</v>
      </c>
      <c r="D15" s="48" t="s">
        <v>25</v>
      </c>
      <c r="E15" s="202">
        <v>0</v>
      </c>
      <c r="F15" s="202">
        <v>0</v>
      </c>
    </row>
    <row r="16" spans="1:6" x14ac:dyDescent="0.25">
      <c r="A16" s="48" t="s">
        <v>26</v>
      </c>
      <c r="B16" s="197">
        <v>0</v>
      </c>
      <c r="C16" s="197">
        <v>0</v>
      </c>
      <c r="D16" s="48" t="s">
        <v>27</v>
      </c>
      <c r="E16" s="202">
        <v>25667099.949999999</v>
      </c>
      <c r="F16" s="202">
        <v>25327814.559999999</v>
      </c>
    </row>
    <row r="17" spans="1:6" x14ac:dyDescent="0.25">
      <c r="A17" s="46" t="s">
        <v>28</v>
      </c>
      <c r="B17" s="47">
        <f>SUM(B18:B24)</f>
        <v>39533024.659999996</v>
      </c>
      <c r="C17" s="47">
        <f>SUM(C18:C24)</f>
        <v>38388289.899999999</v>
      </c>
      <c r="D17" s="48" t="s">
        <v>29</v>
      </c>
      <c r="E17" s="202">
        <v>0</v>
      </c>
      <c r="F17" s="202">
        <v>0</v>
      </c>
    </row>
    <row r="18" spans="1:6" x14ac:dyDescent="0.25">
      <c r="A18" s="48" t="s">
        <v>30</v>
      </c>
      <c r="B18" s="198">
        <v>0</v>
      </c>
      <c r="C18" s="198">
        <v>0</v>
      </c>
      <c r="D18" s="48" t="s">
        <v>31</v>
      </c>
      <c r="E18" s="202">
        <v>721748.74</v>
      </c>
      <c r="F18" s="202">
        <v>768138.15</v>
      </c>
    </row>
    <row r="19" spans="1:6" x14ac:dyDescent="0.25">
      <c r="A19" s="48" t="s">
        <v>32</v>
      </c>
      <c r="B19" s="198">
        <v>28094296.09</v>
      </c>
      <c r="C19" s="198">
        <v>28095098.98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98">
        <v>629290.67000000004</v>
      </c>
      <c r="C20" s="198">
        <v>523614.73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98">
        <v>6630</v>
      </c>
      <c r="C21" s="198">
        <v>6630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98">
        <v>381849.58</v>
      </c>
      <c r="C22" s="198">
        <v>378349.58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98">
        <v>0</v>
      </c>
      <c r="C23" s="198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98">
        <v>10420958.32</v>
      </c>
      <c r="C24" s="198">
        <v>9384596.6099999994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416552.62</v>
      </c>
      <c r="C25" s="47">
        <f>SUM(C26:C30)</f>
        <v>441241.06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199">
        <v>416552.62</v>
      </c>
      <c r="C26" s="199">
        <v>441241.06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200">
        <v>11141719.92</v>
      </c>
      <c r="C37" s="200">
        <v>9945629.0299999993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84658876.160000011</v>
      </c>
      <c r="C47" s="4">
        <f>C9+C17+C25+C31+C37+C38+C41</f>
        <v>70763600.189999998</v>
      </c>
      <c r="D47" s="2" t="s">
        <v>87</v>
      </c>
      <c r="E47" s="4">
        <f>E9+E19+E23+E26+E27+E31+E38+E42</f>
        <v>28182468.199999999</v>
      </c>
      <c r="F47" s="4">
        <f>F9+F19+F23+F26+F27+F31+F38+F42</f>
        <v>27774717.519999996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203">
        <v>72654.399999999994</v>
      </c>
      <c r="F50" s="203">
        <v>72654.399999999994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201">
        <v>57394600.409999996</v>
      </c>
      <c r="C52" s="201">
        <v>57191994.609999999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201">
        <v>39870370.990000002</v>
      </c>
      <c r="C53" s="201">
        <v>39634530.25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201">
        <v>3516386.89</v>
      </c>
      <c r="C54" s="201">
        <v>3516386.89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201">
        <v>-15440175.300000001</v>
      </c>
      <c r="C55" s="201">
        <v>-15440175.300000001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201">
        <v>3744266.72</v>
      </c>
      <c r="C56" s="201">
        <v>3744266.72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72654.399999999994</v>
      </c>
      <c r="F57" s="4">
        <f>SUM(F50:F55)</f>
        <v>72654.399999999994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28255122.599999998</v>
      </c>
      <c r="F59" s="4">
        <f>F47+F57</f>
        <v>27847371.919999994</v>
      </c>
    </row>
    <row r="60" spans="1:6" x14ac:dyDescent="0.25">
      <c r="A60" s="3" t="s">
        <v>107</v>
      </c>
      <c r="B60" s="4">
        <f>SUM(B50:B58)</f>
        <v>89085449.710000008</v>
      </c>
      <c r="C60" s="4">
        <f>SUM(C50:C58)</f>
        <v>88647003.170000002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173744325.87</v>
      </c>
      <c r="C62" s="4">
        <f>SUM(C47+C60)</f>
        <v>159410603.36000001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139802685.24000001</v>
      </c>
      <c r="F63" s="47">
        <f>SUM(F64:F66)</f>
        <v>139802685.24000001</v>
      </c>
    </row>
    <row r="64" spans="1:6" x14ac:dyDescent="0.25">
      <c r="A64" s="45"/>
      <c r="B64" s="45"/>
      <c r="C64" s="45"/>
      <c r="D64" s="46" t="s">
        <v>111</v>
      </c>
      <c r="E64" s="204">
        <v>139098132.74000001</v>
      </c>
      <c r="F64" s="204">
        <v>139098132.74000001</v>
      </c>
    </row>
    <row r="65" spans="1:6" x14ac:dyDescent="0.25">
      <c r="A65" s="45"/>
      <c r="B65" s="45"/>
      <c r="C65" s="45"/>
      <c r="D65" s="50" t="s">
        <v>112</v>
      </c>
      <c r="E65" s="204">
        <v>704552.5</v>
      </c>
      <c r="F65" s="204">
        <v>704552.5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5686518.0300000003</v>
      </c>
      <c r="F68" s="47">
        <f>SUM(F69:F73)</f>
        <v>-8239453.7999999998</v>
      </c>
    </row>
    <row r="69" spans="1:6" x14ac:dyDescent="0.25">
      <c r="A69" s="53"/>
      <c r="B69" s="45"/>
      <c r="C69" s="45"/>
      <c r="D69" s="46" t="s">
        <v>115</v>
      </c>
      <c r="E69" s="205">
        <v>13896009.810000001</v>
      </c>
      <c r="F69" s="205">
        <v>5070850.54</v>
      </c>
    </row>
    <row r="70" spans="1:6" x14ac:dyDescent="0.25">
      <c r="A70" s="53"/>
      <c r="B70" s="45"/>
      <c r="C70" s="45"/>
      <c r="D70" s="46" t="s">
        <v>116</v>
      </c>
      <c r="E70" s="205">
        <v>-8209491.7800000003</v>
      </c>
      <c r="F70" s="205">
        <v>-13310304.34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145489203.27000001</v>
      </c>
      <c r="F79" s="4">
        <f>F63+F68+F75</f>
        <v>131563231.44000001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173744325.87</v>
      </c>
      <c r="F81" s="4">
        <f>F59+F79</f>
        <v>159410603.36000001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36 B47 B17:C17 B25:C25 B27:C30 B38:C46 B57:C62 E19:F49 E5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206">
        <v>27847371.920000002</v>
      </c>
      <c r="C18" s="108"/>
      <c r="D18" s="108"/>
      <c r="E18" s="108"/>
      <c r="F18" s="207">
        <v>28255122.600000001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27847371.920000002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28255122.600000001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B1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C18" sqref="C18:D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Junta Municipal de Agua Potable y Alcantarillado de Acámbaro, Gto.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64020193</v>
      </c>
      <c r="C8" s="14">
        <f>SUM(C9:C11)</f>
        <v>27955950.84</v>
      </c>
      <c r="D8" s="14">
        <f>SUM(D9:D11)</f>
        <v>27955950.84</v>
      </c>
    </row>
    <row r="9" spans="1:4" x14ac:dyDescent="0.25">
      <c r="A9" s="58" t="s">
        <v>197</v>
      </c>
      <c r="B9" s="208">
        <v>64020193</v>
      </c>
      <c r="C9" s="208">
        <v>27955950.84</v>
      </c>
      <c r="D9" s="208">
        <v>27955950.84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64020193</v>
      </c>
      <c r="C13" s="14">
        <f>C14+C15</f>
        <v>15694478.460000001</v>
      </c>
      <c r="D13" s="14">
        <f>D14+D15</f>
        <v>15595233.689999999</v>
      </c>
    </row>
    <row r="14" spans="1:4" x14ac:dyDescent="0.25">
      <c r="A14" s="58" t="s">
        <v>201</v>
      </c>
      <c r="B14" s="209">
        <v>64020193</v>
      </c>
      <c r="C14" s="209">
        <v>15694478.460000001</v>
      </c>
      <c r="D14" s="209">
        <v>15595233.689999999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410882.98</v>
      </c>
      <c r="D17" s="14">
        <f>D18+D19</f>
        <v>410882.98</v>
      </c>
    </row>
    <row r="18" spans="1:4" x14ac:dyDescent="0.25">
      <c r="A18" s="58" t="s">
        <v>204</v>
      </c>
      <c r="B18" s="16">
        <v>0</v>
      </c>
      <c r="C18" s="210">
        <v>410882.98</v>
      </c>
      <c r="D18" s="210">
        <v>410882.98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12672355.359999999</v>
      </c>
      <c r="D21" s="14">
        <f>D8-D13+D17</f>
        <v>12771600.130000001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12672355.359999999</v>
      </c>
      <c r="D23" s="14">
        <f>D21-D11</f>
        <v>12771600.130000001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12261472.379999999</v>
      </c>
      <c r="D25" s="14">
        <f>D23-D17</f>
        <v>12360717.15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12261472.379999999</v>
      </c>
      <c r="D33" s="4">
        <f>D25+D29</f>
        <v>12360717.15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64020193</v>
      </c>
      <c r="C48" s="96">
        <f>C9</f>
        <v>27955950.84</v>
      </c>
      <c r="D48" s="96">
        <f>D9</f>
        <v>27955950.84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64020193</v>
      </c>
      <c r="C53" s="47">
        <f>C14</f>
        <v>15694478.460000001</v>
      </c>
      <c r="D53" s="47">
        <f>D14</f>
        <v>15595233.689999999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410882.98</v>
      </c>
      <c r="D55" s="47">
        <f>D18</f>
        <v>410882.98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12672355.359999999</v>
      </c>
      <c r="D57" s="4">
        <f>D48+D49-D53+D55</f>
        <v>12771600.130000001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12672355.359999999</v>
      </c>
      <c r="D59" s="4">
        <f>D57-D49</f>
        <v>12771600.130000001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34" zoomScale="75" zoomScaleNormal="75" workbookViewId="0">
      <selection activeCell="B15" sqref="B15:G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211">
        <v>64020193</v>
      </c>
      <c r="C15" s="211">
        <v>0</v>
      </c>
      <c r="D15" s="212">
        <v>64020193</v>
      </c>
      <c r="E15" s="211">
        <v>27955950.84</v>
      </c>
      <c r="F15" s="211">
        <v>27955950.84</v>
      </c>
      <c r="G15" s="212">
        <v>-36064242.159999996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64020193</v>
      </c>
      <c r="C41" s="4">
        <f t="shared" si="7"/>
        <v>0</v>
      </c>
      <c r="D41" s="4">
        <f t="shared" si="7"/>
        <v>64020193</v>
      </c>
      <c r="E41" s="4">
        <f t="shared" si="7"/>
        <v>27955950.84</v>
      </c>
      <c r="F41" s="4">
        <f t="shared" si="7"/>
        <v>27955950.84</v>
      </c>
      <c r="G41" s="4">
        <f t="shared" si="7"/>
        <v>-36064242.159999996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64020193</v>
      </c>
      <c r="C70" s="4">
        <f t="shared" si="16"/>
        <v>0</v>
      </c>
      <c r="D70" s="4">
        <f t="shared" si="16"/>
        <v>64020193</v>
      </c>
      <c r="E70" s="4">
        <f t="shared" si="16"/>
        <v>27955950.84</v>
      </c>
      <c r="F70" s="4">
        <f t="shared" si="16"/>
        <v>27955950.84</v>
      </c>
      <c r="G70" s="4">
        <f t="shared" si="16"/>
        <v>-36064242.159999996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4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E108" sqref="E108"/>
    </sheetView>
  </sheetViews>
  <sheetFormatPr baseColWidth="10" defaultColWidth="11" defaultRowHeight="15" x14ac:dyDescent="0.25"/>
  <cols>
    <col min="1" max="1" width="76.570312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Junta Municipal de Agua Potable y Alcantarillado de Acámbaro, Gto.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f t="shared" ref="B9:G9" si="0">SUM(B10,B18,B28,B38,B48,B58,B62,B71,B75)</f>
        <v>64020193.000000007</v>
      </c>
      <c r="C9" s="83">
        <f t="shared" si="0"/>
        <v>14981343.58</v>
      </c>
      <c r="D9" s="83">
        <f t="shared" si="0"/>
        <v>79001536.580000013</v>
      </c>
      <c r="E9" s="83">
        <f t="shared" si="0"/>
        <v>15694478.460000001</v>
      </c>
      <c r="F9" s="83">
        <f t="shared" si="0"/>
        <v>15595233.690000001</v>
      </c>
      <c r="G9" s="83">
        <f t="shared" si="0"/>
        <v>63307058.11999999</v>
      </c>
    </row>
    <row r="10" spans="1:7" x14ac:dyDescent="0.25">
      <c r="A10" s="84" t="s">
        <v>313</v>
      </c>
      <c r="B10" s="83">
        <f t="shared" ref="B10:G10" si="1">SUM(B11:B17)</f>
        <v>37415930.050000004</v>
      </c>
      <c r="C10" s="83">
        <f t="shared" si="1"/>
        <v>900000</v>
      </c>
      <c r="D10" s="83">
        <f t="shared" si="1"/>
        <v>38315930.050000004</v>
      </c>
      <c r="E10" s="83">
        <f t="shared" si="1"/>
        <v>8268523.75</v>
      </c>
      <c r="F10" s="83">
        <f t="shared" si="1"/>
        <v>8268523.75</v>
      </c>
      <c r="G10" s="83">
        <f t="shared" si="1"/>
        <v>30047406.299999997</v>
      </c>
    </row>
    <row r="11" spans="1:7" x14ac:dyDescent="0.25">
      <c r="A11" s="85" t="s">
        <v>314</v>
      </c>
      <c r="B11" s="214">
        <v>21088074.440000001</v>
      </c>
      <c r="C11" s="214">
        <v>0</v>
      </c>
      <c r="D11" s="213">
        <v>21088074.440000001</v>
      </c>
      <c r="E11" s="214">
        <v>4869280.8600000003</v>
      </c>
      <c r="F11" s="214">
        <v>4869280.8600000003</v>
      </c>
      <c r="G11" s="213">
        <v>16218793.580000002</v>
      </c>
    </row>
    <row r="12" spans="1:7" x14ac:dyDescent="0.25">
      <c r="A12" s="85" t="s">
        <v>315</v>
      </c>
      <c r="B12" s="214">
        <v>2069142.62</v>
      </c>
      <c r="C12" s="214">
        <v>0</v>
      </c>
      <c r="D12" s="213">
        <v>2069142.62</v>
      </c>
      <c r="E12" s="214">
        <v>459900.08</v>
      </c>
      <c r="F12" s="214">
        <v>459900.08</v>
      </c>
      <c r="G12" s="213">
        <v>1609242.54</v>
      </c>
    </row>
    <row r="13" spans="1:7" x14ac:dyDescent="0.25">
      <c r="A13" s="85" t="s">
        <v>316</v>
      </c>
      <c r="B13" s="214">
        <v>3777391.11</v>
      </c>
      <c r="C13" s="214">
        <v>0</v>
      </c>
      <c r="D13" s="213">
        <v>3777391.11</v>
      </c>
      <c r="E13" s="214">
        <v>214929</v>
      </c>
      <c r="F13" s="214">
        <v>214929</v>
      </c>
      <c r="G13" s="213">
        <v>3562462.11</v>
      </c>
    </row>
    <row r="14" spans="1:7" x14ac:dyDescent="0.25">
      <c r="A14" s="85" t="s">
        <v>317</v>
      </c>
      <c r="B14" s="214">
        <v>5932914</v>
      </c>
      <c r="C14" s="214">
        <v>0</v>
      </c>
      <c r="D14" s="213">
        <v>5932914</v>
      </c>
      <c r="E14" s="214">
        <v>1476896.8</v>
      </c>
      <c r="F14" s="214">
        <v>1476896.8</v>
      </c>
      <c r="G14" s="213">
        <v>4456017.2</v>
      </c>
    </row>
    <row r="15" spans="1:7" x14ac:dyDescent="0.25">
      <c r="A15" s="85" t="s">
        <v>318</v>
      </c>
      <c r="B15" s="214">
        <v>3942000</v>
      </c>
      <c r="C15" s="214">
        <v>900000</v>
      </c>
      <c r="D15" s="213">
        <v>4842000</v>
      </c>
      <c r="E15" s="214">
        <v>1157271.6200000001</v>
      </c>
      <c r="F15" s="214">
        <v>1157271.6200000001</v>
      </c>
      <c r="G15" s="213">
        <v>3684728.38</v>
      </c>
    </row>
    <row r="16" spans="1:7" x14ac:dyDescent="0.25">
      <c r="A16" s="85" t="s">
        <v>319</v>
      </c>
      <c r="B16" s="213">
        <v>0</v>
      </c>
      <c r="C16" s="213">
        <v>0</v>
      </c>
      <c r="D16" s="213">
        <v>0</v>
      </c>
      <c r="E16" s="213">
        <v>0</v>
      </c>
      <c r="F16" s="213">
        <v>0</v>
      </c>
      <c r="G16" s="213">
        <v>0</v>
      </c>
    </row>
    <row r="17" spans="1:7" x14ac:dyDescent="0.25">
      <c r="A17" s="85" t="s">
        <v>320</v>
      </c>
      <c r="B17" s="214">
        <v>606407.88</v>
      </c>
      <c r="C17" s="214">
        <v>0</v>
      </c>
      <c r="D17" s="213">
        <v>606407.88</v>
      </c>
      <c r="E17" s="214">
        <v>90245.39</v>
      </c>
      <c r="F17" s="214">
        <v>90245.39</v>
      </c>
      <c r="G17" s="213">
        <v>516162.49</v>
      </c>
    </row>
    <row r="18" spans="1:7" x14ac:dyDescent="0.25">
      <c r="A18" s="84" t="s">
        <v>321</v>
      </c>
      <c r="B18" s="83">
        <f t="shared" ref="B18:G18" si="2">SUM(B19:B27)</f>
        <v>8169087.2499999991</v>
      </c>
      <c r="C18" s="83">
        <f t="shared" si="2"/>
        <v>13852.109999999986</v>
      </c>
      <c r="D18" s="83">
        <f t="shared" si="2"/>
        <v>8182939.3599999994</v>
      </c>
      <c r="E18" s="83">
        <f t="shared" si="2"/>
        <v>2217082.6999999997</v>
      </c>
      <c r="F18" s="83">
        <f t="shared" si="2"/>
        <v>2132755.39</v>
      </c>
      <c r="G18" s="83">
        <f t="shared" si="2"/>
        <v>5965856.6600000001</v>
      </c>
    </row>
    <row r="19" spans="1:7" x14ac:dyDescent="0.25">
      <c r="A19" s="85" t="s">
        <v>322</v>
      </c>
      <c r="B19" s="216">
        <v>662718.01</v>
      </c>
      <c r="C19" s="216">
        <v>0</v>
      </c>
      <c r="D19" s="215">
        <v>662718.01</v>
      </c>
      <c r="E19" s="216">
        <v>100790.2</v>
      </c>
      <c r="F19" s="216">
        <v>100190.2</v>
      </c>
      <c r="G19" s="215">
        <v>561927.81000000006</v>
      </c>
    </row>
    <row r="20" spans="1:7" x14ac:dyDescent="0.25">
      <c r="A20" s="85" t="s">
        <v>323</v>
      </c>
      <c r="B20" s="216">
        <v>116378.01</v>
      </c>
      <c r="C20" s="216">
        <v>0</v>
      </c>
      <c r="D20" s="215">
        <v>116378.01</v>
      </c>
      <c r="E20" s="216">
        <v>4618.9399999999996</v>
      </c>
      <c r="F20" s="216">
        <v>4618.9399999999996</v>
      </c>
      <c r="G20" s="215">
        <v>111759.06999999999</v>
      </c>
    </row>
    <row r="21" spans="1:7" x14ac:dyDescent="0.25">
      <c r="A21" s="85" t="s">
        <v>324</v>
      </c>
      <c r="B21" s="215">
        <v>0</v>
      </c>
      <c r="C21" s="215">
        <v>0</v>
      </c>
      <c r="D21" s="215">
        <v>0</v>
      </c>
      <c r="E21" s="215">
        <v>0</v>
      </c>
      <c r="F21" s="215">
        <v>0</v>
      </c>
      <c r="G21" s="215">
        <v>0</v>
      </c>
    </row>
    <row r="22" spans="1:7" x14ac:dyDescent="0.25">
      <c r="A22" s="85" t="s">
        <v>325</v>
      </c>
      <c r="B22" s="216">
        <v>1543115.48</v>
      </c>
      <c r="C22" s="216">
        <v>121000</v>
      </c>
      <c r="D22" s="215">
        <v>1664115.48</v>
      </c>
      <c r="E22" s="216">
        <v>623972.06999999995</v>
      </c>
      <c r="F22" s="216">
        <v>612643.62</v>
      </c>
      <c r="G22" s="215">
        <v>1040143.41</v>
      </c>
    </row>
    <row r="23" spans="1:7" x14ac:dyDescent="0.25">
      <c r="A23" s="85" t="s">
        <v>326</v>
      </c>
      <c r="B23" s="216">
        <v>2225483.2599999998</v>
      </c>
      <c r="C23" s="216">
        <v>50000</v>
      </c>
      <c r="D23" s="215">
        <v>2275483.2599999998</v>
      </c>
      <c r="E23" s="216">
        <v>832036.98</v>
      </c>
      <c r="F23" s="216">
        <v>829450.77</v>
      </c>
      <c r="G23" s="215">
        <v>1443446.2799999998</v>
      </c>
    </row>
    <row r="24" spans="1:7" x14ac:dyDescent="0.25">
      <c r="A24" s="85" t="s">
        <v>327</v>
      </c>
      <c r="B24" s="216">
        <v>2000000</v>
      </c>
      <c r="C24" s="216">
        <v>0</v>
      </c>
      <c r="D24" s="215">
        <v>2000000</v>
      </c>
      <c r="E24" s="216">
        <v>500578.98</v>
      </c>
      <c r="F24" s="216">
        <v>447748.47</v>
      </c>
      <c r="G24" s="215">
        <v>1499421.02</v>
      </c>
    </row>
    <row r="25" spans="1:7" x14ac:dyDescent="0.25">
      <c r="A25" s="85" t="s">
        <v>328</v>
      </c>
      <c r="B25" s="216">
        <v>538750.77</v>
      </c>
      <c r="C25" s="216">
        <v>0</v>
      </c>
      <c r="D25" s="215">
        <v>538750.77</v>
      </c>
      <c r="E25" s="216">
        <v>21542.93</v>
      </c>
      <c r="F25" s="216">
        <v>21542.93</v>
      </c>
      <c r="G25" s="215">
        <v>517207.84</v>
      </c>
    </row>
    <row r="26" spans="1:7" x14ac:dyDescent="0.25">
      <c r="A26" s="85" t="s">
        <v>329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</row>
    <row r="27" spans="1:7" x14ac:dyDescent="0.25">
      <c r="A27" s="85" t="s">
        <v>330</v>
      </c>
      <c r="B27" s="216">
        <v>1082641.72</v>
      </c>
      <c r="C27" s="216">
        <v>-157147.89000000001</v>
      </c>
      <c r="D27" s="215">
        <v>925493.83</v>
      </c>
      <c r="E27" s="216">
        <v>133542.6</v>
      </c>
      <c r="F27" s="216">
        <v>116560.46</v>
      </c>
      <c r="G27" s="215">
        <v>791951.23</v>
      </c>
    </row>
    <row r="28" spans="1:7" x14ac:dyDescent="0.25">
      <c r="A28" s="84" t="s">
        <v>331</v>
      </c>
      <c r="B28" s="83">
        <f t="shared" ref="B28:G28" si="3">SUM(B29:B37)</f>
        <v>17564296.91</v>
      </c>
      <c r="C28" s="83">
        <f t="shared" si="3"/>
        <v>7592147.8899999997</v>
      </c>
      <c r="D28" s="83">
        <f t="shared" si="3"/>
        <v>25156444.799999997</v>
      </c>
      <c r="E28" s="83">
        <f t="shared" si="3"/>
        <v>4770425.4700000007</v>
      </c>
      <c r="F28" s="83">
        <f t="shared" si="3"/>
        <v>4755508.01</v>
      </c>
      <c r="G28" s="83">
        <f t="shared" si="3"/>
        <v>20386019.329999998</v>
      </c>
    </row>
    <row r="29" spans="1:7" x14ac:dyDescent="0.25">
      <c r="A29" s="85" t="s">
        <v>332</v>
      </c>
      <c r="B29" s="218">
        <v>7346063.3799999999</v>
      </c>
      <c r="C29" s="218">
        <v>5037147.8899999997</v>
      </c>
      <c r="D29" s="217">
        <v>12383211.27</v>
      </c>
      <c r="E29" s="218">
        <v>2951873.64</v>
      </c>
      <c r="F29" s="218">
        <v>2951873.64</v>
      </c>
      <c r="G29" s="217">
        <v>9431337.629999999</v>
      </c>
    </row>
    <row r="30" spans="1:7" x14ac:dyDescent="0.25">
      <c r="A30" s="85" t="s">
        <v>333</v>
      </c>
      <c r="B30" s="218">
        <v>351685.45</v>
      </c>
      <c r="C30" s="218">
        <v>490000</v>
      </c>
      <c r="D30" s="217">
        <v>841685.45</v>
      </c>
      <c r="E30" s="218">
        <v>49757.58</v>
      </c>
      <c r="F30" s="218">
        <v>49757.58</v>
      </c>
      <c r="G30" s="217">
        <v>791927.87</v>
      </c>
    </row>
    <row r="31" spans="1:7" x14ac:dyDescent="0.25">
      <c r="A31" s="85" t="s">
        <v>334</v>
      </c>
      <c r="B31" s="218">
        <v>2269205.7000000002</v>
      </c>
      <c r="C31" s="218">
        <v>1630000</v>
      </c>
      <c r="D31" s="217">
        <v>3899205.7</v>
      </c>
      <c r="E31" s="218">
        <v>163812.31</v>
      </c>
      <c r="F31" s="218">
        <v>153874.85</v>
      </c>
      <c r="G31" s="217">
        <v>3735393.39</v>
      </c>
    </row>
    <row r="32" spans="1:7" x14ac:dyDescent="0.25">
      <c r="A32" s="85" t="s">
        <v>335</v>
      </c>
      <c r="B32" s="218">
        <v>629113.69999999995</v>
      </c>
      <c r="C32" s="218">
        <v>200000</v>
      </c>
      <c r="D32" s="217">
        <v>829113.7</v>
      </c>
      <c r="E32" s="218">
        <v>179872.5</v>
      </c>
      <c r="F32" s="218">
        <v>179872.5</v>
      </c>
      <c r="G32" s="217">
        <v>649241.19999999995</v>
      </c>
    </row>
    <row r="33" spans="1:7" ht="14.45" customHeight="1" x14ac:dyDescent="0.25">
      <c r="A33" s="85" t="s">
        <v>336</v>
      </c>
      <c r="B33" s="218">
        <v>513693.56</v>
      </c>
      <c r="C33" s="218">
        <v>215000</v>
      </c>
      <c r="D33" s="217">
        <v>728693.56</v>
      </c>
      <c r="E33" s="218">
        <v>255876.89</v>
      </c>
      <c r="F33" s="218">
        <v>252596.89</v>
      </c>
      <c r="G33" s="217">
        <v>472816.67000000004</v>
      </c>
    </row>
    <row r="34" spans="1:7" ht="14.45" customHeight="1" x14ac:dyDescent="0.25">
      <c r="A34" s="85" t="s">
        <v>337</v>
      </c>
      <c r="B34" s="218">
        <v>111818.18</v>
      </c>
      <c r="C34" s="218">
        <v>20000</v>
      </c>
      <c r="D34" s="217">
        <v>131818.18</v>
      </c>
      <c r="E34" s="218">
        <v>15500</v>
      </c>
      <c r="F34" s="218">
        <v>14500</v>
      </c>
      <c r="G34" s="217">
        <v>116318.18</v>
      </c>
    </row>
    <row r="35" spans="1:7" ht="14.45" customHeight="1" x14ac:dyDescent="0.25">
      <c r="A35" s="85" t="s">
        <v>338</v>
      </c>
      <c r="B35" s="218">
        <v>443713.44</v>
      </c>
      <c r="C35" s="218">
        <v>0</v>
      </c>
      <c r="D35" s="217">
        <v>443713.44</v>
      </c>
      <c r="E35" s="218">
        <v>6019.25</v>
      </c>
      <c r="F35" s="218">
        <v>6019.25</v>
      </c>
      <c r="G35" s="217">
        <v>437694.19</v>
      </c>
    </row>
    <row r="36" spans="1:7" ht="14.45" customHeight="1" x14ac:dyDescent="0.25">
      <c r="A36" s="85" t="s">
        <v>339</v>
      </c>
      <c r="B36" s="218">
        <v>346357.2</v>
      </c>
      <c r="C36" s="218">
        <v>0</v>
      </c>
      <c r="D36" s="217">
        <v>346357.2</v>
      </c>
      <c r="E36" s="218">
        <v>16848.3</v>
      </c>
      <c r="F36" s="218">
        <v>16148.3</v>
      </c>
      <c r="G36" s="217">
        <v>329508.90000000002</v>
      </c>
    </row>
    <row r="37" spans="1:7" ht="14.45" customHeight="1" x14ac:dyDescent="0.25">
      <c r="A37" s="85" t="s">
        <v>340</v>
      </c>
      <c r="B37" s="218">
        <v>5552646.2999999998</v>
      </c>
      <c r="C37" s="218">
        <v>0</v>
      </c>
      <c r="D37" s="217">
        <v>5552646.2999999998</v>
      </c>
      <c r="E37" s="218">
        <v>1130865</v>
      </c>
      <c r="F37" s="218">
        <v>1130865</v>
      </c>
      <c r="G37" s="217">
        <v>4421781.3</v>
      </c>
    </row>
    <row r="38" spans="1:7" x14ac:dyDescent="0.25">
      <c r="A38" s="84" t="s">
        <v>341</v>
      </c>
      <c r="B38" s="83">
        <f t="shared" ref="B38:G38" si="4">SUM(B39:B47)</f>
        <v>0</v>
      </c>
      <c r="C38" s="83">
        <f t="shared" si="4"/>
        <v>0</v>
      </c>
      <c r="D38" s="83">
        <f t="shared" si="4"/>
        <v>0</v>
      </c>
      <c r="E38" s="83">
        <f t="shared" si="4"/>
        <v>0</v>
      </c>
      <c r="F38" s="83">
        <f t="shared" si="4"/>
        <v>0</v>
      </c>
      <c r="G38" s="83">
        <f t="shared" si="4"/>
        <v>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345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351</v>
      </c>
      <c r="B48" s="83">
        <f t="shared" ref="B48:G48" si="6">SUM(B49:B57)</f>
        <v>870878.79</v>
      </c>
      <c r="C48" s="83">
        <f t="shared" si="6"/>
        <v>-106000</v>
      </c>
      <c r="D48" s="83">
        <f t="shared" si="6"/>
        <v>764878.79</v>
      </c>
      <c r="E48" s="83">
        <f t="shared" si="6"/>
        <v>235840.74</v>
      </c>
      <c r="F48" s="83">
        <f t="shared" si="6"/>
        <v>235840.74</v>
      </c>
      <c r="G48" s="83">
        <f t="shared" si="6"/>
        <v>529038.05000000005</v>
      </c>
    </row>
    <row r="49" spans="1:7" x14ac:dyDescent="0.25">
      <c r="A49" s="85" t="s">
        <v>352</v>
      </c>
      <c r="B49" s="220">
        <v>217718.19</v>
      </c>
      <c r="C49" s="220">
        <v>-126000</v>
      </c>
      <c r="D49" s="219">
        <v>91718.19</v>
      </c>
      <c r="E49" s="220">
        <v>0</v>
      </c>
      <c r="F49" s="220">
        <v>0</v>
      </c>
      <c r="G49" s="219">
        <v>91718.19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357</v>
      </c>
      <c r="B54" s="222">
        <v>653160.6</v>
      </c>
      <c r="C54" s="222">
        <v>20000</v>
      </c>
      <c r="D54" s="221">
        <v>673160.6</v>
      </c>
      <c r="E54" s="222">
        <v>235840.74</v>
      </c>
      <c r="F54" s="222">
        <v>235840.74</v>
      </c>
      <c r="G54" s="221">
        <v>437319.86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361</v>
      </c>
      <c r="B58" s="83">
        <f t="shared" ref="B58:G58" si="8">SUM(B59:B61)</f>
        <v>0</v>
      </c>
      <c r="C58" s="83">
        <f t="shared" si="8"/>
        <v>6581343.5800000001</v>
      </c>
      <c r="D58" s="83">
        <f t="shared" si="8"/>
        <v>6581343.5800000001</v>
      </c>
      <c r="E58" s="83">
        <f t="shared" si="8"/>
        <v>202605.8</v>
      </c>
      <c r="F58" s="83">
        <f t="shared" si="8"/>
        <v>202605.8</v>
      </c>
      <c r="G58" s="83">
        <f t="shared" si="8"/>
        <v>6378737.7800000003</v>
      </c>
    </row>
    <row r="59" spans="1:7" x14ac:dyDescent="0.25">
      <c r="A59" s="85" t="s">
        <v>362</v>
      </c>
      <c r="B59" s="224">
        <v>0</v>
      </c>
      <c r="C59" s="224">
        <v>2399147.71</v>
      </c>
      <c r="D59" s="223">
        <v>2399147.71</v>
      </c>
      <c r="E59" s="224">
        <v>202605.8</v>
      </c>
      <c r="F59" s="224">
        <v>202605.8</v>
      </c>
      <c r="G59" s="223">
        <v>2196541.91</v>
      </c>
    </row>
    <row r="60" spans="1:7" x14ac:dyDescent="0.25">
      <c r="A60" s="85" t="s">
        <v>363</v>
      </c>
      <c r="B60" s="224">
        <v>0</v>
      </c>
      <c r="C60" s="224">
        <v>4182195.87</v>
      </c>
      <c r="D60" s="223">
        <v>4182195.87</v>
      </c>
      <c r="E60" s="224">
        <v>0</v>
      </c>
      <c r="F60" s="224">
        <v>0</v>
      </c>
      <c r="G60" s="223">
        <v>4182195.87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ref="G60:G61" si="9">D61-E61</f>
        <v>0</v>
      </c>
    </row>
    <row r="62" spans="1:7" x14ac:dyDescent="0.25">
      <c r="A62" s="84" t="s">
        <v>365</v>
      </c>
      <c r="B62" s="83">
        <f t="shared" ref="B62:G62" si="10">SUM(B63:B67,B69:B70)</f>
        <v>0</v>
      </c>
      <c r="C62" s="83">
        <f t="shared" si="10"/>
        <v>0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374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378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6">SUM(B85,B93,B103,B113,B123,B133,B137,B146,B150)</f>
        <v>0</v>
      </c>
      <c r="C84" s="83">
        <f t="shared" si="16"/>
        <v>185278.95</v>
      </c>
      <c r="D84" s="83">
        <f t="shared" si="16"/>
        <v>185278.95</v>
      </c>
      <c r="E84" s="83">
        <f t="shared" si="16"/>
        <v>0</v>
      </c>
      <c r="F84" s="83">
        <f t="shared" si="16"/>
        <v>0</v>
      </c>
      <c r="G84" s="83">
        <f t="shared" si="16"/>
        <v>185278.95</v>
      </c>
    </row>
    <row r="85" spans="1:7" x14ac:dyDescent="0.25">
      <c r="A85" s="84" t="s">
        <v>313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321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185278.95</v>
      </c>
      <c r="D103" s="83">
        <f>SUM(D104:D112)</f>
        <v>185278.95</v>
      </c>
      <c r="E103" s="83">
        <f>SUM(E104:E112)</f>
        <v>0</v>
      </c>
      <c r="F103" s="83">
        <f>SUM(F104:F112)</f>
        <v>0</v>
      </c>
      <c r="G103" s="83">
        <f>SUM(G104:G112)</f>
        <v>185278.95</v>
      </c>
    </row>
    <row r="104" spans="1:7" x14ac:dyDescent="0.25">
      <c r="A104" s="85" t="s">
        <v>332</v>
      </c>
      <c r="B104" s="75">
        <v>0</v>
      </c>
      <c r="C104" s="227">
        <v>185278.95</v>
      </c>
      <c r="D104" s="226">
        <v>185278.95</v>
      </c>
      <c r="E104" s="75">
        <v>0</v>
      </c>
      <c r="F104" s="75">
        <v>0</v>
      </c>
      <c r="G104" s="226">
        <v>185278.95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341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351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361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365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374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378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4">B9+B84</f>
        <v>64020193.000000007</v>
      </c>
      <c r="C159" s="90">
        <f t="shared" si="34"/>
        <v>15166622.529999999</v>
      </c>
      <c r="D159" s="90">
        <f t="shared" si="34"/>
        <v>79186815.530000016</v>
      </c>
      <c r="E159" s="90">
        <f t="shared" si="34"/>
        <v>15694478.460000001</v>
      </c>
      <c r="F159" s="90">
        <f t="shared" si="34"/>
        <v>15595233.690000001</v>
      </c>
      <c r="G159" s="90">
        <f t="shared" si="34"/>
        <v>63492337.069999993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50:G53 B48:F48 B61:G61 B58:F58 B63:G70 B62:F62 B71:F92 B94:F102 B93:C93 E93:F93 B55:G57 B105:F159 B103:C103 E103:F103" unlockedFormula="1"/>
    <ignoredError sqref="G18 G28 G38 G48 G58 G62 G71:G103 G10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36" sqref="A3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SUM(B10:B19)</f>
        <v>64020193.000000007</v>
      </c>
      <c r="C9" s="30">
        <f t="shared" ref="C9:G9" si="0">SUM(C10:C19)</f>
        <v>14981343.58</v>
      </c>
      <c r="D9" s="30">
        <f t="shared" si="0"/>
        <v>79001536.580000013</v>
      </c>
      <c r="E9" s="30">
        <f t="shared" si="0"/>
        <v>15694478.460000001</v>
      </c>
      <c r="F9" s="30">
        <f t="shared" si="0"/>
        <v>15595233.689999999</v>
      </c>
      <c r="G9" s="30">
        <f t="shared" si="0"/>
        <v>63307058.120000005</v>
      </c>
    </row>
    <row r="10" spans="1:7" x14ac:dyDescent="0.25">
      <c r="A10" s="228" t="s">
        <v>602</v>
      </c>
      <c r="B10" s="230">
        <v>2557145.33</v>
      </c>
      <c r="C10" s="230">
        <v>0</v>
      </c>
      <c r="D10" s="229">
        <v>2557145.33</v>
      </c>
      <c r="E10" s="230">
        <v>464469.29</v>
      </c>
      <c r="F10" s="230">
        <v>463769.29</v>
      </c>
      <c r="G10" s="229">
        <v>2092676.04</v>
      </c>
    </row>
    <row r="11" spans="1:7" x14ac:dyDescent="0.25">
      <c r="A11" s="228" t="s">
        <v>603</v>
      </c>
      <c r="B11" s="230">
        <v>1117110.28</v>
      </c>
      <c r="C11" s="230">
        <v>15000</v>
      </c>
      <c r="D11" s="229">
        <v>1132110.28</v>
      </c>
      <c r="E11" s="230">
        <v>233624.92</v>
      </c>
      <c r="F11" s="230">
        <v>233624.92</v>
      </c>
      <c r="G11" s="229">
        <v>898485.36</v>
      </c>
    </row>
    <row r="12" spans="1:7" x14ac:dyDescent="0.25">
      <c r="A12" s="228" t="s">
        <v>604</v>
      </c>
      <c r="B12" s="230">
        <v>9507248.6300000008</v>
      </c>
      <c r="C12" s="230">
        <v>794000</v>
      </c>
      <c r="D12" s="229">
        <v>10301248.630000001</v>
      </c>
      <c r="E12" s="230">
        <v>2228006.08</v>
      </c>
      <c r="F12" s="230">
        <v>2173359.19</v>
      </c>
      <c r="G12" s="229">
        <v>8073242.5500000007</v>
      </c>
    </row>
    <row r="13" spans="1:7" s="225" customFormat="1" x14ac:dyDescent="0.25">
      <c r="A13" s="228" t="s">
        <v>605</v>
      </c>
      <c r="B13" s="230">
        <v>9212359.3200000003</v>
      </c>
      <c r="C13" s="230">
        <v>0</v>
      </c>
      <c r="D13" s="229">
        <v>9212359.3200000003</v>
      </c>
      <c r="E13" s="230">
        <v>1710938.52</v>
      </c>
      <c r="F13" s="230">
        <v>1700651.06</v>
      </c>
      <c r="G13" s="229">
        <v>7501420.8000000007</v>
      </c>
    </row>
    <row r="14" spans="1:7" s="225" customFormat="1" x14ac:dyDescent="0.25">
      <c r="A14" s="228" t="s">
        <v>606</v>
      </c>
      <c r="B14" s="230">
        <v>2472788.1</v>
      </c>
      <c r="C14" s="230">
        <v>1500</v>
      </c>
      <c r="D14" s="229">
        <v>2474288.1</v>
      </c>
      <c r="E14" s="230">
        <v>560246.21</v>
      </c>
      <c r="F14" s="230">
        <v>560246.21</v>
      </c>
      <c r="G14" s="229">
        <v>1914041.8900000001</v>
      </c>
    </row>
    <row r="15" spans="1:7" x14ac:dyDescent="0.25">
      <c r="A15" s="228" t="s">
        <v>607</v>
      </c>
      <c r="B15" s="230">
        <v>2515336.4900000002</v>
      </c>
      <c r="C15" s="230">
        <v>6091343.5800000001</v>
      </c>
      <c r="D15" s="229">
        <v>8606680.0700000003</v>
      </c>
      <c r="E15" s="230">
        <v>538032.43999999994</v>
      </c>
      <c r="F15" s="230">
        <v>538032.43999999994</v>
      </c>
      <c r="G15" s="229">
        <v>8068647.6300000008</v>
      </c>
    </row>
    <row r="16" spans="1:7" x14ac:dyDescent="0.25">
      <c r="A16" s="228" t="s">
        <v>608</v>
      </c>
      <c r="B16" s="230">
        <v>1254857.52</v>
      </c>
      <c r="C16" s="230">
        <v>-91352.11</v>
      </c>
      <c r="D16" s="229">
        <v>1163505.4099999999</v>
      </c>
      <c r="E16" s="230">
        <v>225095.4</v>
      </c>
      <c r="F16" s="230">
        <v>223495.4</v>
      </c>
      <c r="G16" s="229">
        <v>938410.00999999989</v>
      </c>
    </row>
    <row r="17" spans="1:7" x14ac:dyDescent="0.25">
      <c r="A17" s="228" t="s">
        <v>609</v>
      </c>
      <c r="B17" s="230">
        <v>18977090.309999999</v>
      </c>
      <c r="C17" s="230">
        <v>431352.11</v>
      </c>
      <c r="D17" s="229">
        <v>19408442.419999998</v>
      </c>
      <c r="E17" s="230">
        <v>4399349</v>
      </c>
      <c r="F17" s="230">
        <v>4381238.93</v>
      </c>
      <c r="G17" s="229">
        <v>15009093.419999998</v>
      </c>
    </row>
    <row r="18" spans="1:7" x14ac:dyDescent="0.25">
      <c r="A18" s="228" t="s">
        <v>610</v>
      </c>
      <c r="B18" s="230">
        <v>4445079.17</v>
      </c>
      <c r="C18" s="230">
        <v>-201500</v>
      </c>
      <c r="D18" s="229">
        <v>4243579.17</v>
      </c>
      <c r="E18" s="230">
        <v>963485.41</v>
      </c>
      <c r="F18" s="230">
        <v>952748.85</v>
      </c>
      <c r="G18" s="229">
        <v>3280093.76</v>
      </c>
    </row>
    <row r="19" spans="1:7" x14ac:dyDescent="0.25">
      <c r="A19" s="228" t="s">
        <v>611</v>
      </c>
      <c r="B19" s="230">
        <v>11961177.85</v>
      </c>
      <c r="C19" s="230">
        <v>7941000</v>
      </c>
      <c r="D19" s="229">
        <v>19902177.850000001</v>
      </c>
      <c r="E19" s="230">
        <v>4371231.1900000004</v>
      </c>
      <c r="F19" s="230">
        <v>4368067.4000000004</v>
      </c>
      <c r="G19" s="229">
        <v>15530946.66</v>
      </c>
    </row>
    <row r="20" spans="1:7" x14ac:dyDescent="0.25">
      <c r="A20" s="31" t="s">
        <v>154</v>
      </c>
      <c r="B20" s="49"/>
      <c r="C20" s="49"/>
      <c r="D20" s="49"/>
      <c r="E20" s="49"/>
      <c r="F20" s="49"/>
      <c r="G20" s="49"/>
    </row>
    <row r="21" spans="1:7" x14ac:dyDescent="0.25">
      <c r="A21" s="3" t="s">
        <v>398</v>
      </c>
      <c r="B21" s="4">
        <f>SUM(B22:B29)</f>
        <v>0</v>
      </c>
      <c r="C21" s="4">
        <f t="shared" ref="C21:G21" si="1">SUM(C22:C29)</f>
        <v>185278.95</v>
      </c>
      <c r="D21" s="4">
        <f t="shared" si="1"/>
        <v>185278.95</v>
      </c>
      <c r="E21" s="4">
        <f t="shared" si="1"/>
        <v>0</v>
      </c>
      <c r="F21" s="4">
        <f t="shared" si="1"/>
        <v>0</v>
      </c>
      <c r="G21" s="4">
        <f t="shared" si="1"/>
        <v>185278.95</v>
      </c>
    </row>
    <row r="22" spans="1:7" x14ac:dyDescent="0.25">
      <c r="A22" s="233" t="s">
        <v>610</v>
      </c>
      <c r="B22" s="75">
        <v>0</v>
      </c>
      <c r="C22" s="232">
        <v>185278.95</v>
      </c>
      <c r="D22" s="231">
        <v>185278.95</v>
      </c>
      <c r="E22" s="75">
        <v>0</v>
      </c>
      <c r="F22" s="75">
        <v>0</v>
      </c>
      <c r="G22" s="231">
        <v>185278.95</v>
      </c>
    </row>
    <row r="23" spans="1:7" x14ac:dyDescent="0.25">
      <c r="A23" s="63" t="s">
        <v>391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395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396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397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31" t="s">
        <v>154</v>
      </c>
      <c r="B30" s="49"/>
      <c r="C30" s="49"/>
      <c r="D30" s="49"/>
      <c r="E30" s="49"/>
      <c r="F30" s="49"/>
      <c r="G30" s="49"/>
    </row>
    <row r="31" spans="1:7" x14ac:dyDescent="0.25">
      <c r="A31" s="3" t="s">
        <v>387</v>
      </c>
      <c r="B31" s="4">
        <f>SUM(B21,B9)</f>
        <v>64020193.000000007</v>
      </c>
      <c r="C31" s="4">
        <f t="shared" ref="C31:G31" si="2">SUM(C21,C9)</f>
        <v>15166622.529999999</v>
      </c>
      <c r="D31" s="4">
        <f t="shared" si="2"/>
        <v>79186815.530000016</v>
      </c>
      <c r="E31" s="4">
        <f t="shared" si="2"/>
        <v>15694478.460000001</v>
      </c>
      <c r="F31" s="4">
        <f t="shared" si="2"/>
        <v>15595233.689999999</v>
      </c>
      <c r="G31" s="4">
        <f t="shared" si="2"/>
        <v>63492337.070000008</v>
      </c>
    </row>
    <row r="32" spans="1:7" x14ac:dyDescent="0.25">
      <c r="A32" s="55"/>
      <c r="B32" s="55"/>
      <c r="C32" s="55"/>
      <c r="D32" s="55"/>
      <c r="E32" s="55"/>
      <c r="F32" s="55"/>
      <c r="G3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0:G21 B9:G9 B30:G3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21 B9:G9 B23:G31 B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B1" zoomScale="75" zoomScaleNormal="75" workbookViewId="0">
      <selection activeCell="G55" sqref="G5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399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400</v>
      </c>
      <c r="B3" s="114"/>
      <c r="C3" s="114"/>
      <c r="D3" s="114"/>
      <c r="E3" s="114"/>
      <c r="F3" s="114"/>
      <c r="G3" s="115"/>
    </row>
    <row r="4" spans="1:7" x14ac:dyDescent="0.25">
      <c r="A4" s="113" t="s">
        <v>401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402</v>
      </c>
    </row>
    <row r="8" spans="1:7" ht="30" x14ac:dyDescent="0.25">
      <c r="A8" s="165"/>
      <c r="B8" s="25" t="s">
        <v>308</v>
      </c>
      <c r="C8" s="7" t="s">
        <v>403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404</v>
      </c>
      <c r="B9" s="30">
        <f>SUM(B10,B19,B27,B37)</f>
        <v>64020193</v>
      </c>
      <c r="C9" s="30">
        <f t="shared" ref="C9:G9" si="0">SUM(C10,C19,C27,C37)</f>
        <v>14981343.58</v>
      </c>
      <c r="D9" s="30">
        <f t="shared" si="0"/>
        <v>79001536.579999998</v>
      </c>
      <c r="E9" s="30">
        <f t="shared" si="0"/>
        <v>15694478.460000001</v>
      </c>
      <c r="F9" s="30">
        <f t="shared" si="0"/>
        <v>15595233.689999999</v>
      </c>
      <c r="G9" s="30">
        <f t="shared" si="0"/>
        <v>63307058.119999997</v>
      </c>
    </row>
    <row r="10" spans="1:7" ht="15" customHeight="1" x14ac:dyDescent="0.25">
      <c r="A10" s="58" t="s">
        <v>405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414</v>
      </c>
      <c r="B19" s="47">
        <f>SUM(B20:B26)</f>
        <v>64020193</v>
      </c>
      <c r="C19" s="47">
        <f t="shared" ref="C19:G19" si="2">SUM(C20:C26)</f>
        <v>14981343.58</v>
      </c>
      <c r="D19" s="47">
        <f t="shared" si="2"/>
        <v>79001536.579999998</v>
      </c>
      <c r="E19" s="47">
        <f t="shared" si="2"/>
        <v>15694478.460000001</v>
      </c>
      <c r="F19" s="47">
        <f t="shared" si="2"/>
        <v>15595233.689999999</v>
      </c>
      <c r="G19" s="47">
        <f t="shared" si="2"/>
        <v>63307058.119999997</v>
      </c>
    </row>
    <row r="20" spans="1:7" x14ac:dyDescent="0.25">
      <c r="A20" s="77" t="s">
        <v>415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416</v>
      </c>
      <c r="B21" s="235">
        <v>64020193</v>
      </c>
      <c r="C21" s="235">
        <v>14981343.58</v>
      </c>
      <c r="D21" s="234">
        <v>79001536.579999998</v>
      </c>
      <c r="E21" s="235">
        <v>15694478.460000001</v>
      </c>
      <c r="F21" s="235">
        <v>15595233.689999999</v>
      </c>
      <c r="G21" s="234">
        <v>63307058.119999997</v>
      </c>
    </row>
    <row r="22" spans="1:7" x14ac:dyDescent="0.25">
      <c r="A22" s="77" t="s">
        <v>417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422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432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435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436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437</v>
      </c>
      <c r="B43" s="4">
        <f>SUM(B44,B53,B61,B71)</f>
        <v>0</v>
      </c>
      <c r="C43" s="4">
        <f t="shared" ref="C43:G43" si="5">SUM(C44,C53,C61,C71)</f>
        <v>185278.95</v>
      </c>
      <c r="D43" s="4">
        <f t="shared" si="5"/>
        <v>185278.95</v>
      </c>
      <c r="E43" s="4">
        <f t="shared" si="5"/>
        <v>0</v>
      </c>
      <c r="F43" s="4">
        <f t="shared" si="5"/>
        <v>0</v>
      </c>
      <c r="G43" s="4">
        <f t="shared" si="5"/>
        <v>185278.95</v>
      </c>
    </row>
    <row r="44" spans="1:7" x14ac:dyDescent="0.25">
      <c r="A44" s="58" t="s">
        <v>405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406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414</v>
      </c>
      <c r="B53" s="47">
        <f>SUM(B54:B60)</f>
        <v>0</v>
      </c>
      <c r="C53" s="47">
        <f t="shared" ref="C53:G53" si="7">SUM(C54:C60)</f>
        <v>185278.95</v>
      </c>
      <c r="D53" s="47">
        <f t="shared" si="7"/>
        <v>185278.95</v>
      </c>
      <c r="E53" s="47">
        <f t="shared" si="7"/>
        <v>0</v>
      </c>
      <c r="F53" s="47">
        <f t="shared" si="7"/>
        <v>0</v>
      </c>
      <c r="G53" s="47">
        <f t="shared" si="7"/>
        <v>185278.95</v>
      </c>
    </row>
    <row r="54" spans="1:7" x14ac:dyDescent="0.25">
      <c r="A54" s="80" t="s">
        <v>415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416</v>
      </c>
      <c r="B55" s="47">
        <v>0</v>
      </c>
      <c r="C55" s="237">
        <v>185278.95</v>
      </c>
      <c r="D55" s="236">
        <v>185278.95</v>
      </c>
      <c r="E55" s="47">
        <v>0</v>
      </c>
      <c r="F55" s="47">
        <v>0</v>
      </c>
      <c r="G55" s="236">
        <v>185278.95</v>
      </c>
    </row>
    <row r="56" spans="1:7" x14ac:dyDescent="0.25">
      <c r="A56" s="80" t="s">
        <v>417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420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422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425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427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428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430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431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432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433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434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435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436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64020193</v>
      </c>
      <c r="C77" s="4">
        <f t="shared" ref="C77:G77" si="10">C43+C9</f>
        <v>15166622.529999999</v>
      </c>
      <c r="D77" s="4">
        <f t="shared" si="10"/>
        <v>79186815.530000001</v>
      </c>
      <c r="E77" s="4">
        <f t="shared" si="10"/>
        <v>15694478.460000001</v>
      </c>
      <c r="F77" s="4">
        <f t="shared" si="10"/>
        <v>15595233.689999999</v>
      </c>
      <c r="G77" s="4">
        <f t="shared" si="10"/>
        <v>63492337.07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B76:G77 C62:G70 C54:G6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54 B56:G77 B55 E55:F5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A20" sqref="A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438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439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440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403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441</v>
      </c>
      <c r="B9" s="119">
        <f>SUM(B10,B11,B12,B15,B16,B19)</f>
        <v>37415930.049999997</v>
      </c>
      <c r="C9" s="119">
        <f t="shared" ref="C9:G9" si="0">SUM(C10,C11,C12,C15,C16,C19)</f>
        <v>900000</v>
      </c>
      <c r="D9" s="119">
        <f t="shared" si="0"/>
        <v>38315930.049999997</v>
      </c>
      <c r="E9" s="119">
        <f t="shared" si="0"/>
        <v>8268523.75</v>
      </c>
      <c r="F9" s="119">
        <f t="shared" si="0"/>
        <v>8268523.75</v>
      </c>
      <c r="G9" s="119">
        <f t="shared" si="0"/>
        <v>30047406.299999997</v>
      </c>
    </row>
    <row r="10" spans="1:7" x14ac:dyDescent="0.25">
      <c r="A10" s="58" t="s">
        <v>442</v>
      </c>
      <c r="B10" s="239">
        <v>37415930.049999997</v>
      </c>
      <c r="C10" s="239">
        <v>900000</v>
      </c>
      <c r="D10" s="238">
        <v>38315930.049999997</v>
      </c>
      <c r="E10" s="239">
        <v>8268523.75</v>
      </c>
      <c r="F10" s="239">
        <v>8268523.75</v>
      </c>
      <c r="G10" s="238">
        <v>30047406.299999997</v>
      </c>
    </row>
    <row r="11" spans="1:7" ht="15.75" customHeight="1" x14ac:dyDescent="0.25">
      <c r="A11" s="58" t="s">
        <v>443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444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445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446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447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448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449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452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444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448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449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450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451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453</v>
      </c>
      <c r="B33" s="119">
        <f>B21+B9</f>
        <v>37415930.049999997</v>
      </c>
      <c r="C33" s="119">
        <f t="shared" ref="C33:G33" si="8">C21+C9</f>
        <v>900000</v>
      </c>
      <c r="D33" s="119">
        <f t="shared" si="8"/>
        <v>38315930.049999997</v>
      </c>
      <c r="E33" s="119">
        <f t="shared" si="8"/>
        <v>8268523.75</v>
      </c>
      <c r="F33" s="119">
        <f t="shared" si="8"/>
        <v>8268523.75</v>
      </c>
      <c r="G33" s="119">
        <f t="shared" si="8"/>
        <v>30047406.299999997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C6" sqref="C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455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456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457</v>
      </c>
      <c r="B6" s="7" t="s">
        <v>458</v>
      </c>
      <c r="C6" s="33" t="s">
        <v>459</v>
      </c>
      <c r="D6" s="33" t="s">
        <v>460</v>
      </c>
      <c r="E6" s="33" t="s">
        <v>461</v>
      </c>
      <c r="F6" s="33" t="s">
        <v>462</v>
      </c>
      <c r="G6" s="33" t="s">
        <v>463</v>
      </c>
    </row>
    <row r="7" spans="1:7" ht="15.75" customHeight="1" x14ac:dyDescent="0.25">
      <c r="A7" s="26" t="s">
        <v>464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63464060.090000004</v>
      </c>
      <c r="F7" s="119">
        <f t="shared" si="0"/>
        <v>66865219.210000001</v>
      </c>
      <c r="G7" s="119">
        <f t="shared" si="0"/>
        <v>66960464.390000001</v>
      </c>
    </row>
    <row r="8" spans="1:7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240">
        <v>2044687.71</v>
      </c>
      <c r="F12" s="240">
        <v>1852025.99</v>
      </c>
      <c r="G12" s="240">
        <v>0</v>
      </c>
    </row>
    <row r="13" spans="1:7" x14ac:dyDescent="0.25">
      <c r="A13" s="58" t="s">
        <v>470</v>
      </c>
      <c r="B13" s="75">
        <v>0</v>
      </c>
      <c r="C13" s="75">
        <v>0</v>
      </c>
      <c r="D13" s="75">
        <v>0</v>
      </c>
      <c r="E13" s="240">
        <v>0</v>
      </c>
      <c r="F13" s="240">
        <v>0</v>
      </c>
      <c r="G13" s="240">
        <v>0</v>
      </c>
    </row>
    <row r="14" spans="1:7" x14ac:dyDescent="0.25">
      <c r="A14" s="59" t="s">
        <v>471</v>
      </c>
      <c r="B14" s="75">
        <v>0</v>
      </c>
      <c r="C14" s="75">
        <v>0</v>
      </c>
      <c r="D14" s="75">
        <v>0</v>
      </c>
      <c r="E14" s="240">
        <v>61419372.380000003</v>
      </c>
      <c r="F14" s="240">
        <v>65013193.219999999</v>
      </c>
      <c r="G14" s="240">
        <v>66960464.390000001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477</v>
      </c>
      <c r="B20" s="75"/>
      <c r="C20" s="75"/>
      <c r="D20" s="75"/>
      <c r="E20" s="75"/>
      <c r="F20" s="75"/>
      <c r="G20" s="75"/>
    </row>
    <row r="21" spans="1:7" x14ac:dyDescent="0.25">
      <c r="A21" s="3" t="s">
        <v>478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477</v>
      </c>
      <c r="B27" s="76"/>
      <c r="C27" s="76"/>
      <c r="D27" s="76"/>
      <c r="E27" s="76"/>
      <c r="F27" s="76"/>
      <c r="G27" s="76"/>
    </row>
    <row r="28" spans="1:7" x14ac:dyDescent="0.25">
      <c r="A28" s="3" t="s">
        <v>484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486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63464060.090000004</v>
      </c>
      <c r="F31" s="119">
        <f t="shared" si="3"/>
        <v>66865219.210000001</v>
      </c>
      <c r="G31" s="119">
        <f t="shared" si="3"/>
        <v>66960464.390000001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487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488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5:G31 B12:D1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D19" sqref="D1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490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456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457</v>
      </c>
      <c r="B6" s="7" t="s">
        <v>458</v>
      </c>
      <c r="C6" s="33" t="s">
        <v>459</v>
      </c>
      <c r="D6" s="33" t="s">
        <v>460</v>
      </c>
      <c r="E6" s="33" t="s">
        <v>461</v>
      </c>
      <c r="F6" s="33" t="s">
        <v>462</v>
      </c>
      <c r="G6" s="33" t="s">
        <v>463</v>
      </c>
    </row>
    <row r="7" spans="1:7" ht="15.75" customHeight="1" x14ac:dyDescent="0.25">
      <c r="A7" s="26" t="s">
        <v>491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-39850208.629999995</v>
      </c>
      <c r="F7" s="119">
        <f t="shared" si="0"/>
        <v>-72521052.879999995</v>
      </c>
      <c r="G7" s="119">
        <f t="shared" si="0"/>
        <v>-60100785.829999998</v>
      </c>
    </row>
    <row r="8" spans="1:7" x14ac:dyDescent="0.25">
      <c r="A8" s="58" t="s">
        <v>492</v>
      </c>
      <c r="B8" s="75">
        <v>0</v>
      </c>
      <c r="C8" s="75">
        <v>0</v>
      </c>
      <c r="D8" s="75">
        <v>0</v>
      </c>
      <c r="E8" s="241">
        <v>-16459858.449999999</v>
      </c>
      <c r="F8" s="241">
        <v>-32445695.75</v>
      </c>
      <c r="G8" s="241">
        <v>-36569519.07</v>
      </c>
    </row>
    <row r="9" spans="1:7" ht="15.75" customHeight="1" x14ac:dyDescent="0.25">
      <c r="A9" s="58" t="s">
        <v>493</v>
      </c>
      <c r="B9" s="75">
        <v>0</v>
      </c>
      <c r="C9" s="75">
        <v>0</v>
      </c>
      <c r="D9" s="75">
        <v>0</v>
      </c>
      <c r="E9" s="241">
        <v>-5457090.5</v>
      </c>
      <c r="F9" s="241">
        <v>-9032602.9800000004</v>
      </c>
      <c r="G9" s="241">
        <v>-7720443.96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241">
        <v>-10416586.810000001</v>
      </c>
      <c r="F10" s="241">
        <v>-20619455.989999998</v>
      </c>
      <c r="G10" s="241">
        <v>-15051497.470000001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241">
        <v>0</v>
      </c>
      <c r="F11" s="241">
        <v>-342793.19</v>
      </c>
      <c r="G11" s="241">
        <v>0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241">
        <v>-2409267.62</v>
      </c>
      <c r="F12" s="241">
        <v>-4109632.66</v>
      </c>
      <c r="G12" s="241">
        <v>-556719.53</v>
      </c>
    </row>
    <row r="13" spans="1:7" x14ac:dyDescent="0.25">
      <c r="A13" s="58" t="s">
        <v>497</v>
      </c>
      <c r="B13" s="75">
        <v>0</v>
      </c>
      <c r="C13" s="75">
        <v>0</v>
      </c>
      <c r="D13" s="75">
        <v>0</v>
      </c>
      <c r="E13" s="241">
        <v>-5107405.25</v>
      </c>
      <c r="F13" s="241">
        <v>-5970872.3099999996</v>
      </c>
      <c r="G13" s="241">
        <v>-202605.8</v>
      </c>
    </row>
    <row r="14" spans="1:7" x14ac:dyDescent="0.25">
      <c r="A14" s="59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-39850208.629999995</v>
      </c>
      <c r="F29" s="119">
        <f t="shared" si="2"/>
        <v>-72521052.879999995</v>
      </c>
      <c r="G29" s="119">
        <f t="shared" si="2"/>
        <v>-60100785.829999998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B8:D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505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506</v>
      </c>
      <c r="B5" s="7" t="s">
        <v>507</v>
      </c>
      <c r="C5" s="33" t="s">
        <v>508</v>
      </c>
      <c r="D5" s="33" t="s">
        <v>509</v>
      </c>
      <c r="E5" s="33" t="s">
        <v>510</v>
      </c>
      <c r="F5" s="33" t="s">
        <v>511</v>
      </c>
      <c r="G5" s="33" t="s">
        <v>512</v>
      </c>
    </row>
    <row r="6" spans="1:7" ht="15.75" customHeight="1" x14ac:dyDescent="0.25">
      <c r="A6" s="26" t="s">
        <v>513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465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514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515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516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487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488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517</v>
      </c>
    </row>
    <row r="39" spans="1:7" x14ac:dyDescent="0.25">
      <c r="A39" t="s">
        <v>518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520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506</v>
      </c>
      <c r="B5" s="7" t="s">
        <v>507</v>
      </c>
      <c r="C5" s="33" t="s">
        <v>508</v>
      </c>
      <c r="D5" s="33" t="s">
        <v>509</v>
      </c>
      <c r="E5" s="33" t="s">
        <v>510</v>
      </c>
      <c r="F5" s="33" t="s">
        <v>511</v>
      </c>
      <c r="G5" s="33" t="s">
        <v>512</v>
      </c>
    </row>
    <row r="6" spans="1:7" ht="15.75" customHeight="1" x14ac:dyDescent="0.25">
      <c r="A6" s="26" t="s">
        <v>491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521</v>
      </c>
    </row>
    <row r="32" spans="1:7" x14ac:dyDescent="0.25">
      <c r="A32" t="s">
        <v>522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523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3"/>
    </row>
    <row r="3" spans="1:6" x14ac:dyDescent="0.25">
      <c r="A3" s="178" t="s">
        <v>524</v>
      </c>
      <c r="B3" s="179"/>
      <c r="C3" s="179"/>
      <c r="D3" s="179"/>
      <c r="E3" s="179"/>
      <c r="F3" s="180"/>
    </row>
    <row r="4" spans="1:6" ht="30" x14ac:dyDescent="0.25">
      <c r="A4" s="139" t="s">
        <v>506</v>
      </c>
      <c r="B4" s="7" t="s">
        <v>525</v>
      </c>
      <c r="C4" s="33" t="s">
        <v>526</v>
      </c>
      <c r="D4" s="33" t="s">
        <v>527</v>
      </c>
      <c r="E4" s="33" t="s">
        <v>528</v>
      </c>
      <c r="F4" s="33" t="s">
        <v>529</v>
      </c>
    </row>
    <row r="5" spans="1:6" ht="15.75" customHeight="1" x14ac:dyDescent="0.25">
      <c r="A5" s="143" t="s">
        <v>530</v>
      </c>
      <c r="B5" s="148"/>
      <c r="C5" s="148"/>
      <c r="D5" s="148"/>
      <c r="E5" s="148"/>
      <c r="F5" s="148"/>
    </row>
    <row r="6" spans="1:6" ht="30" x14ac:dyDescent="0.25">
      <c r="A6" s="146" t="s">
        <v>531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533</v>
      </c>
      <c r="B9" s="145"/>
      <c r="C9" s="145"/>
      <c r="D9" s="145"/>
      <c r="E9" s="145"/>
      <c r="F9" s="145"/>
    </row>
    <row r="10" spans="1:6" x14ac:dyDescent="0.25">
      <c r="A10" s="146" t="s">
        <v>534</v>
      </c>
      <c r="B10" s="155"/>
      <c r="C10" s="155"/>
      <c r="D10" s="155"/>
      <c r="E10" s="155"/>
      <c r="F10" s="155"/>
    </row>
    <row r="11" spans="1:6" x14ac:dyDescent="0.25">
      <c r="A11" s="67" t="s">
        <v>535</v>
      </c>
      <c r="B11" s="155"/>
      <c r="C11" s="155"/>
      <c r="D11" s="155"/>
      <c r="E11" s="155"/>
      <c r="F11" s="155"/>
    </row>
    <row r="12" spans="1:6" x14ac:dyDescent="0.25">
      <c r="A12" s="67" t="s">
        <v>536</v>
      </c>
      <c r="B12" s="155"/>
      <c r="C12" s="155"/>
      <c r="D12" s="155"/>
      <c r="E12" s="155"/>
      <c r="F12" s="155"/>
    </row>
    <row r="13" spans="1:6" x14ac:dyDescent="0.25">
      <c r="A13" s="67" t="s">
        <v>537</v>
      </c>
      <c r="B13" s="155"/>
      <c r="C13" s="155"/>
      <c r="D13" s="155"/>
      <c r="E13" s="155"/>
      <c r="F13" s="155"/>
    </row>
    <row r="14" spans="1:6" x14ac:dyDescent="0.25">
      <c r="A14" s="146" t="s">
        <v>538</v>
      </c>
      <c r="B14" s="155"/>
      <c r="C14" s="155"/>
      <c r="D14" s="155"/>
      <c r="E14" s="155"/>
      <c r="F14" s="155"/>
    </row>
    <row r="15" spans="1:6" x14ac:dyDescent="0.25">
      <c r="A15" s="67" t="s">
        <v>535</v>
      </c>
      <c r="B15" s="155"/>
      <c r="C15" s="155"/>
      <c r="D15" s="155"/>
      <c r="E15" s="155"/>
      <c r="F15" s="155"/>
    </row>
    <row r="16" spans="1:6" x14ac:dyDescent="0.25">
      <c r="A16" s="67" t="s">
        <v>536</v>
      </c>
      <c r="B16" s="156"/>
      <c r="C16" s="156"/>
      <c r="D16" s="156"/>
      <c r="E16" s="156"/>
      <c r="F16" s="156"/>
    </row>
    <row r="17" spans="1:6" x14ac:dyDescent="0.25">
      <c r="A17" s="67" t="s">
        <v>537</v>
      </c>
      <c r="B17" s="157"/>
      <c r="C17" s="157"/>
      <c r="D17" s="157"/>
      <c r="E17" s="157"/>
      <c r="F17" s="157"/>
    </row>
    <row r="18" spans="1:6" x14ac:dyDescent="0.25">
      <c r="A18" s="146" t="s">
        <v>539</v>
      </c>
      <c r="B18" s="157"/>
      <c r="C18" s="157"/>
      <c r="D18" s="157"/>
      <c r="E18" s="157"/>
      <c r="F18" s="157"/>
    </row>
    <row r="19" spans="1:6" x14ac:dyDescent="0.25">
      <c r="A19" s="146" t="s">
        <v>540</v>
      </c>
      <c r="B19" s="157"/>
      <c r="C19" s="157"/>
      <c r="D19" s="157"/>
      <c r="E19" s="157"/>
      <c r="F19" s="157"/>
    </row>
    <row r="20" spans="1:6" x14ac:dyDescent="0.25">
      <c r="A20" s="146" t="s">
        <v>541</v>
      </c>
      <c r="B20" s="158"/>
      <c r="C20" s="158"/>
      <c r="D20" s="158"/>
      <c r="E20" s="158"/>
      <c r="F20" s="158"/>
    </row>
    <row r="21" spans="1:6" x14ac:dyDescent="0.25">
      <c r="A21" s="146" t="s">
        <v>542</v>
      </c>
      <c r="B21" s="158"/>
      <c r="C21" s="158"/>
      <c r="D21" s="158"/>
      <c r="E21" s="158"/>
      <c r="F21" s="158"/>
    </row>
    <row r="22" spans="1:6" x14ac:dyDescent="0.25">
      <c r="A22" s="146" t="s">
        <v>543</v>
      </c>
      <c r="B22" s="158"/>
      <c r="C22" s="158"/>
      <c r="D22" s="158"/>
      <c r="E22" s="158"/>
      <c r="F22" s="158"/>
    </row>
    <row r="23" spans="1:6" x14ac:dyDescent="0.25">
      <c r="A23" s="146" t="s">
        <v>544</v>
      </c>
      <c r="B23" s="158"/>
      <c r="C23" s="158"/>
      <c r="D23" s="158"/>
      <c r="E23" s="158"/>
      <c r="F23" s="158"/>
    </row>
    <row r="24" spans="1:6" x14ac:dyDescent="0.25">
      <c r="A24" s="146" t="s">
        <v>545</v>
      </c>
      <c r="B24" s="150"/>
      <c r="C24" s="150"/>
      <c r="D24" s="150"/>
      <c r="E24" s="150"/>
      <c r="F24" s="150"/>
    </row>
    <row r="25" spans="1:6" x14ac:dyDescent="0.25">
      <c r="A25" s="146" t="s">
        <v>546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547</v>
      </c>
      <c r="B27" s="149"/>
      <c r="C27" s="149"/>
      <c r="D27" s="149"/>
      <c r="E27" s="149"/>
      <c r="F27" s="149"/>
    </row>
    <row r="28" spans="1:6" x14ac:dyDescent="0.25">
      <c r="A28" s="146" t="s">
        <v>548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549</v>
      </c>
      <c r="B30" s="53"/>
      <c r="C30" s="53"/>
      <c r="D30" s="53"/>
      <c r="E30" s="53"/>
      <c r="F30" s="53"/>
    </row>
    <row r="31" spans="1:6" x14ac:dyDescent="0.25">
      <c r="A31" s="154" t="s">
        <v>534</v>
      </c>
      <c r="B31" s="91"/>
      <c r="C31" s="91"/>
      <c r="D31" s="91"/>
      <c r="E31" s="91"/>
      <c r="F31" s="91"/>
    </row>
    <row r="32" spans="1:6" x14ac:dyDescent="0.25">
      <c r="A32" s="154" t="s">
        <v>538</v>
      </c>
      <c r="B32" s="91"/>
      <c r="C32" s="91"/>
      <c r="D32" s="91"/>
      <c r="E32" s="91"/>
      <c r="F32" s="91"/>
    </row>
    <row r="33" spans="1:6" x14ac:dyDescent="0.25">
      <c r="A33" s="154" t="s">
        <v>550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551</v>
      </c>
      <c r="B35" s="53"/>
      <c r="C35" s="53"/>
      <c r="D35" s="53"/>
      <c r="E35" s="53"/>
      <c r="F35" s="53"/>
    </row>
    <row r="36" spans="1:6" x14ac:dyDescent="0.25">
      <c r="A36" s="154" t="s">
        <v>552</v>
      </c>
      <c r="B36" s="53"/>
      <c r="C36" s="53"/>
      <c r="D36" s="53"/>
      <c r="E36" s="53"/>
      <c r="F36" s="53"/>
    </row>
    <row r="37" spans="1:6" x14ac:dyDescent="0.25">
      <c r="A37" s="154" t="s">
        <v>553</v>
      </c>
      <c r="B37" s="53"/>
      <c r="C37" s="53"/>
      <c r="D37" s="53"/>
      <c r="E37" s="53"/>
      <c r="F37" s="53"/>
    </row>
    <row r="38" spans="1:6" x14ac:dyDescent="0.25">
      <c r="A38" s="154" t="s">
        <v>554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556</v>
      </c>
      <c r="B42" s="53"/>
      <c r="C42" s="53"/>
      <c r="D42" s="53"/>
      <c r="E42" s="53"/>
      <c r="F42" s="53"/>
    </row>
    <row r="43" spans="1:6" x14ac:dyDescent="0.25">
      <c r="A43" s="154" t="s">
        <v>557</v>
      </c>
      <c r="B43" s="91"/>
      <c r="C43" s="91"/>
      <c r="D43" s="91"/>
      <c r="E43" s="91"/>
      <c r="F43" s="91"/>
    </row>
    <row r="44" spans="1:6" x14ac:dyDescent="0.25">
      <c r="A44" s="154" t="s">
        <v>558</v>
      </c>
      <c r="B44" s="91"/>
      <c r="C44" s="91"/>
      <c r="D44" s="91"/>
      <c r="E44" s="91"/>
      <c r="F44" s="91"/>
    </row>
    <row r="45" spans="1:6" x14ac:dyDescent="0.25">
      <c r="A45" s="154" t="s">
        <v>559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560</v>
      </c>
      <c r="B47" s="53"/>
      <c r="C47" s="53"/>
      <c r="D47" s="53"/>
      <c r="E47" s="53"/>
      <c r="F47" s="53"/>
    </row>
    <row r="48" spans="1:6" x14ac:dyDescent="0.25">
      <c r="A48" s="154" t="s">
        <v>558</v>
      </c>
      <c r="B48" s="91"/>
      <c r="C48" s="91"/>
      <c r="D48" s="91"/>
      <c r="E48" s="91"/>
      <c r="F48" s="91"/>
    </row>
    <row r="49" spans="1:6" x14ac:dyDescent="0.25">
      <c r="A49" s="154" t="s">
        <v>559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561</v>
      </c>
      <c r="B51" s="53"/>
      <c r="C51" s="53"/>
      <c r="D51" s="53"/>
      <c r="E51" s="53"/>
      <c r="F51" s="53"/>
    </row>
    <row r="52" spans="1:6" x14ac:dyDescent="0.25">
      <c r="A52" s="154" t="s">
        <v>558</v>
      </c>
      <c r="B52" s="91"/>
      <c r="C52" s="91"/>
      <c r="D52" s="91"/>
      <c r="E52" s="91"/>
      <c r="F52" s="91"/>
    </row>
    <row r="53" spans="1:6" x14ac:dyDescent="0.25">
      <c r="A53" s="154" t="s">
        <v>559</v>
      </c>
      <c r="B53" s="91"/>
      <c r="C53" s="91"/>
      <c r="D53" s="91"/>
      <c r="E53" s="91"/>
      <c r="F53" s="91"/>
    </row>
    <row r="54" spans="1:6" x14ac:dyDescent="0.25">
      <c r="A54" s="154" t="s">
        <v>562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563</v>
      </c>
      <c r="B56" s="53"/>
      <c r="C56" s="53"/>
      <c r="D56" s="53"/>
      <c r="E56" s="53"/>
      <c r="F56" s="53"/>
    </row>
    <row r="57" spans="1:6" x14ac:dyDescent="0.25">
      <c r="A57" s="154" t="s">
        <v>558</v>
      </c>
      <c r="B57" s="91"/>
      <c r="C57" s="91"/>
      <c r="D57" s="91"/>
      <c r="E57" s="91"/>
      <c r="F57" s="91"/>
    </row>
    <row r="58" spans="1:6" x14ac:dyDescent="0.25">
      <c r="A58" s="154" t="s">
        <v>559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564</v>
      </c>
      <c r="B60" s="53"/>
      <c r="C60" s="53"/>
      <c r="D60" s="53"/>
      <c r="E60" s="53"/>
      <c r="F60" s="53"/>
    </row>
    <row r="61" spans="1:6" x14ac:dyDescent="0.25">
      <c r="A61" s="154" t="s">
        <v>565</v>
      </c>
      <c r="B61" s="141"/>
      <c r="C61" s="141"/>
      <c r="D61" s="141"/>
      <c r="E61" s="141"/>
      <c r="F61" s="141"/>
    </row>
    <row r="62" spans="1:6" x14ac:dyDescent="0.25">
      <c r="A62" s="154" t="s">
        <v>566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567</v>
      </c>
      <c r="B64" s="141"/>
      <c r="C64" s="141"/>
      <c r="D64" s="141"/>
      <c r="E64" s="141"/>
      <c r="F64" s="141"/>
    </row>
    <row r="65" spans="1:6" x14ac:dyDescent="0.25">
      <c r="A65" s="154" t="s">
        <v>568</v>
      </c>
      <c r="B65" s="141"/>
      <c r="C65" s="141"/>
      <c r="D65" s="141"/>
      <c r="E65" s="141"/>
      <c r="F65" s="141"/>
    </row>
    <row r="66" spans="1:6" x14ac:dyDescent="0.25">
      <c r="A66" s="154" t="s">
        <v>569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454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Junta Municipal de Agua Potable y Alcantarillado de Acámbaro, Gto.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455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456</v>
      </c>
      <c r="B5" s="132"/>
      <c r="C5" s="132"/>
      <c r="D5" s="132"/>
      <c r="E5" s="132"/>
      <c r="F5" s="132"/>
      <c r="G5" s="133"/>
    </row>
    <row r="6" spans="1:7" x14ac:dyDescent="0.25">
      <c r="A6" s="184" t="s">
        <v>506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570</v>
      </c>
      <c r="C7" s="185"/>
      <c r="D7" s="185"/>
      <c r="E7" s="185"/>
      <c r="F7" s="185"/>
      <c r="G7" s="185"/>
    </row>
    <row r="8" spans="1:7" ht="30" x14ac:dyDescent="0.25">
      <c r="A8" s="71" t="s">
        <v>513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580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Acámbaro,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490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456</v>
      </c>
      <c r="B5" s="114"/>
      <c r="C5" s="114"/>
      <c r="D5" s="114"/>
      <c r="E5" s="114"/>
      <c r="F5" s="114"/>
      <c r="G5" s="115"/>
    </row>
    <row r="6" spans="1:7" x14ac:dyDescent="0.25">
      <c r="A6" s="188" t="s">
        <v>581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570</v>
      </c>
      <c r="C7" s="185"/>
      <c r="D7" s="185"/>
      <c r="E7" s="185"/>
      <c r="F7" s="185"/>
      <c r="G7" s="185"/>
    </row>
    <row r="8" spans="1:7" x14ac:dyDescent="0.25">
      <c r="A8" s="26" t="s">
        <v>491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Acámbaro,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505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506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585</v>
      </c>
    </row>
    <row r="7" spans="1:7" x14ac:dyDescent="0.25">
      <c r="A7" s="62" t="s">
        <v>513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597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598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Acámbaro,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520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581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599</v>
      </c>
    </row>
    <row r="7" spans="1:7" x14ac:dyDescent="0.25">
      <c r="A7" s="26" t="s">
        <v>491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597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598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523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Junta Municipal de Agua Potable y Alcantarillado de Acámbaro, Gto.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525</v>
      </c>
      <c r="C4" s="121" t="s">
        <v>526</v>
      </c>
      <c r="D4" s="121" t="s">
        <v>527</v>
      </c>
      <c r="E4" s="121" t="s">
        <v>528</v>
      </c>
      <c r="F4" s="121" t="s">
        <v>529</v>
      </c>
    </row>
    <row r="5" spans="1:6" ht="12.75" customHeight="1" x14ac:dyDescent="0.25">
      <c r="A5" s="18" t="s">
        <v>530</v>
      </c>
      <c r="B5" s="53"/>
      <c r="C5" s="53"/>
      <c r="D5" s="53"/>
      <c r="E5" s="53"/>
      <c r="F5" s="53"/>
    </row>
    <row r="6" spans="1:6" ht="30" x14ac:dyDescent="0.25">
      <c r="A6" s="59" t="s">
        <v>531</v>
      </c>
      <c r="B6" s="60"/>
      <c r="C6" s="60"/>
      <c r="D6" s="60"/>
      <c r="E6" s="60"/>
      <c r="F6" s="60"/>
    </row>
    <row r="7" spans="1:6" ht="15" x14ac:dyDescent="0.25">
      <c r="A7" s="59" t="s">
        <v>532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533</v>
      </c>
      <c r="B9" s="45"/>
      <c r="C9" s="45"/>
      <c r="D9" s="45"/>
      <c r="E9" s="45"/>
      <c r="F9" s="45"/>
    </row>
    <row r="10" spans="1:6" ht="15" x14ac:dyDescent="0.25">
      <c r="A10" s="59" t="s">
        <v>534</v>
      </c>
      <c r="B10" s="60"/>
      <c r="C10" s="60"/>
      <c r="D10" s="60"/>
      <c r="E10" s="60"/>
      <c r="F10" s="60"/>
    </row>
    <row r="11" spans="1:6" ht="15" x14ac:dyDescent="0.25">
      <c r="A11" s="80" t="s">
        <v>535</v>
      </c>
      <c r="B11" s="60"/>
      <c r="C11" s="60"/>
      <c r="D11" s="60"/>
      <c r="E11" s="60"/>
      <c r="F11" s="60"/>
    </row>
    <row r="12" spans="1:6" ht="15" x14ac:dyDescent="0.25">
      <c r="A12" s="80" t="s">
        <v>536</v>
      </c>
      <c r="B12" s="60"/>
      <c r="C12" s="60"/>
      <c r="D12" s="60"/>
      <c r="E12" s="60"/>
      <c r="F12" s="60"/>
    </row>
    <row r="13" spans="1:6" ht="15" x14ac:dyDescent="0.25">
      <c r="A13" s="80" t="s">
        <v>537</v>
      </c>
      <c r="B13" s="60"/>
      <c r="C13" s="60"/>
      <c r="D13" s="60"/>
      <c r="E13" s="60"/>
      <c r="F13" s="60"/>
    </row>
    <row r="14" spans="1:6" ht="15" x14ac:dyDescent="0.25">
      <c r="A14" s="59" t="s">
        <v>538</v>
      </c>
      <c r="B14" s="60"/>
      <c r="C14" s="60"/>
      <c r="D14" s="60"/>
      <c r="E14" s="60"/>
      <c r="F14" s="60"/>
    </row>
    <row r="15" spans="1:6" ht="15" x14ac:dyDescent="0.25">
      <c r="A15" s="80" t="s">
        <v>535</v>
      </c>
      <c r="B15" s="60"/>
      <c r="C15" s="60"/>
      <c r="D15" s="60"/>
      <c r="E15" s="60"/>
      <c r="F15" s="60"/>
    </row>
    <row r="16" spans="1:6" ht="15" x14ac:dyDescent="0.25">
      <c r="A16" s="80" t="s">
        <v>536</v>
      </c>
      <c r="B16" s="60"/>
      <c r="C16" s="60"/>
      <c r="D16" s="60"/>
      <c r="E16" s="60"/>
      <c r="F16" s="60"/>
    </row>
    <row r="17" spans="1:6" ht="15" x14ac:dyDescent="0.25">
      <c r="A17" s="80" t="s">
        <v>537</v>
      </c>
      <c r="B17" s="60"/>
      <c r="C17" s="60"/>
      <c r="D17" s="60"/>
      <c r="E17" s="60"/>
      <c r="F17" s="60"/>
    </row>
    <row r="18" spans="1:6" ht="15" x14ac:dyDescent="0.25">
      <c r="A18" s="59" t="s">
        <v>539</v>
      </c>
      <c r="B18" s="122"/>
      <c r="C18" s="60"/>
      <c r="D18" s="60"/>
      <c r="E18" s="60"/>
      <c r="F18" s="60"/>
    </row>
    <row r="19" spans="1:6" ht="15" x14ac:dyDescent="0.25">
      <c r="A19" s="59" t="s">
        <v>540</v>
      </c>
      <c r="B19" s="60"/>
      <c r="C19" s="60"/>
      <c r="D19" s="60"/>
      <c r="E19" s="60"/>
      <c r="F19" s="60"/>
    </row>
    <row r="20" spans="1:6" ht="30" x14ac:dyDescent="0.25">
      <c r="A20" s="59" t="s">
        <v>541</v>
      </c>
      <c r="B20" s="123"/>
      <c r="C20" s="123"/>
      <c r="D20" s="123"/>
      <c r="E20" s="123"/>
      <c r="F20" s="123"/>
    </row>
    <row r="21" spans="1:6" ht="30" x14ac:dyDescent="0.25">
      <c r="A21" s="59" t="s">
        <v>542</v>
      </c>
      <c r="B21" s="123"/>
      <c r="C21" s="123"/>
      <c r="D21" s="123"/>
      <c r="E21" s="123"/>
      <c r="F21" s="123"/>
    </row>
    <row r="22" spans="1:6" ht="30" x14ac:dyDescent="0.25">
      <c r="A22" s="59" t="s">
        <v>543</v>
      </c>
      <c r="B22" s="123"/>
      <c r="C22" s="123"/>
      <c r="D22" s="123"/>
      <c r="E22" s="123"/>
      <c r="F22" s="123"/>
    </row>
    <row r="23" spans="1:6" ht="15" x14ac:dyDescent="0.25">
      <c r="A23" s="59" t="s">
        <v>544</v>
      </c>
      <c r="B23" s="123"/>
      <c r="C23" s="123"/>
      <c r="D23" s="123"/>
      <c r="E23" s="123"/>
      <c r="F23" s="123"/>
    </row>
    <row r="24" spans="1:6" ht="15" x14ac:dyDescent="0.25">
      <c r="A24" s="59" t="s">
        <v>545</v>
      </c>
      <c r="B24" s="124"/>
      <c r="C24" s="60"/>
      <c r="D24" s="60"/>
      <c r="E24" s="60"/>
      <c r="F24" s="60"/>
    </row>
    <row r="25" spans="1:6" ht="15" x14ac:dyDescent="0.25">
      <c r="A25" s="59" t="s">
        <v>546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547</v>
      </c>
      <c r="B27" s="45"/>
      <c r="C27" s="45"/>
      <c r="D27" s="45"/>
      <c r="E27" s="45"/>
      <c r="F27" s="45"/>
    </row>
    <row r="28" spans="1:6" ht="15" x14ac:dyDescent="0.25">
      <c r="A28" s="59" t="s">
        <v>548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549</v>
      </c>
      <c r="B30" s="45"/>
      <c r="C30" s="45"/>
      <c r="D30" s="45"/>
      <c r="E30" s="45"/>
      <c r="F30" s="45"/>
    </row>
    <row r="31" spans="1:6" ht="15" x14ac:dyDescent="0.25">
      <c r="A31" s="59" t="s">
        <v>534</v>
      </c>
      <c r="B31" s="60"/>
      <c r="C31" s="60"/>
      <c r="D31" s="60"/>
      <c r="E31" s="60"/>
      <c r="F31" s="60"/>
    </row>
    <row r="32" spans="1:6" ht="15" x14ac:dyDescent="0.25">
      <c r="A32" s="59" t="s">
        <v>538</v>
      </c>
      <c r="B32" s="60"/>
      <c r="C32" s="60"/>
      <c r="D32" s="60"/>
      <c r="E32" s="60"/>
      <c r="F32" s="60"/>
    </row>
    <row r="33" spans="1:6" ht="15" x14ac:dyDescent="0.25">
      <c r="A33" s="59" t="s">
        <v>550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551</v>
      </c>
      <c r="B35" s="45"/>
      <c r="C35" s="45"/>
      <c r="D35" s="45"/>
      <c r="E35" s="45"/>
      <c r="F35" s="45"/>
    </row>
    <row r="36" spans="1:6" ht="15" x14ac:dyDescent="0.25">
      <c r="A36" s="59" t="s">
        <v>552</v>
      </c>
      <c r="B36" s="60"/>
      <c r="C36" s="60"/>
      <c r="D36" s="60"/>
      <c r="E36" s="60"/>
      <c r="F36" s="60"/>
    </row>
    <row r="37" spans="1:6" ht="15" x14ac:dyDescent="0.25">
      <c r="A37" s="59" t="s">
        <v>553</v>
      </c>
      <c r="B37" s="60"/>
      <c r="C37" s="60"/>
      <c r="D37" s="60"/>
      <c r="E37" s="60"/>
      <c r="F37" s="60"/>
    </row>
    <row r="38" spans="1:6" ht="15" x14ac:dyDescent="0.25">
      <c r="A38" s="59" t="s">
        <v>554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556</v>
      </c>
      <c r="B42" s="45"/>
      <c r="C42" s="45"/>
      <c r="D42" s="45"/>
      <c r="E42" s="45"/>
      <c r="F42" s="45"/>
    </row>
    <row r="43" spans="1:6" ht="15" x14ac:dyDescent="0.25">
      <c r="A43" s="59" t="s">
        <v>557</v>
      </c>
      <c r="B43" s="60"/>
      <c r="C43" s="60"/>
      <c r="D43" s="60"/>
      <c r="E43" s="60"/>
      <c r="F43" s="60"/>
    </row>
    <row r="44" spans="1:6" ht="15" x14ac:dyDescent="0.25">
      <c r="A44" s="59" t="s">
        <v>558</v>
      </c>
      <c r="B44" s="60"/>
      <c r="C44" s="60"/>
      <c r="D44" s="60"/>
      <c r="E44" s="60"/>
      <c r="F44" s="60"/>
    </row>
    <row r="45" spans="1:6" ht="15" x14ac:dyDescent="0.25">
      <c r="A45" s="59" t="s">
        <v>559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560</v>
      </c>
      <c r="B47" s="45"/>
      <c r="C47" s="45"/>
      <c r="D47" s="45"/>
      <c r="E47" s="45"/>
      <c r="F47" s="45"/>
    </row>
    <row r="48" spans="1:6" ht="15" x14ac:dyDescent="0.25">
      <c r="A48" s="59" t="s">
        <v>558</v>
      </c>
      <c r="B48" s="123"/>
      <c r="C48" s="123"/>
      <c r="D48" s="123"/>
      <c r="E48" s="123"/>
      <c r="F48" s="123"/>
    </row>
    <row r="49" spans="1:6" ht="15" x14ac:dyDescent="0.25">
      <c r="A49" s="59" t="s">
        <v>559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561</v>
      </c>
      <c r="B51" s="45"/>
      <c r="C51" s="45"/>
      <c r="D51" s="45"/>
      <c r="E51" s="45"/>
      <c r="F51" s="45"/>
    </row>
    <row r="52" spans="1:6" ht="15" x14ac:dyDescent="0.25">
      <c r="A52" s="59" t="s">
        <v>558</v>
      </c>
      <c r="B52" s="60"/>
      <c r="C52" s="60"/>
      <c r="D52" s="60"/>
      <c r="E52" s="60"/>
      <c r="F52" s="60"/>
    </row>
    <row r="53" spans="1:6" ht="15" x14ac:dyDescent="0.25">
      <c r="A53" s="59" t="s">
        <v>559</v>
      </c>
      <c r="B53" s="60"/>
      <c r="C53" s="60"/>
      <c r="D53" s="60"/>
      <c r="E53" s="60"/>
      <c r="F53" s="60"/>
    </row>
    <row r="54" spans="1:6" ht="15" x14ac:dyDescent="0.25">
      <c r="A54" s="59" t="s">
        <v>562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dcterms:created xsi:type="dcterms:W3CDTF">2023-03-16T22:14:51Z</dcterms:created>
  <dcterms:modified xsi:type="dcterms:W3CDTF">2025-04-28T20:46:00Z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